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AAA-Master\Order Forms\"/>
    </mc:Choice>
  </mc:AlternateContent>
  <xr:revisionPtr revIDLastSave="0" documentId="13_ncr:1_{0C95CC50-CE89-43E9-830B-F179CF7EB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 Group 1" sheetId="11" r:id="rId1"/>
    <sheet name="Order Form Group 2" sheetId="12" r:id="rId2"/>
    <sheet name="Order Form Group 3" sheetId="13" r:id="rId3"/>
    <sheet name="Order Form Group 4" sheetId="14" r:id="rId4"/>
    <sheet name=" Plasterboard Groups Summary" sheetId="6" r:id="rId5"/>
    <sheet name="DROPDOWN" sheetId="2" state="hidden" r:id="rId6"/>
  </sheets>
  <definedNames>
    <definedName name="_xlnm.Print_Area" localSheetId="4">' Plasterboard Groups Summary'!$B$6:$P$96</definedName>
    <definedName name="_xlnm.Print_Area" localSheetId="0">'Order Form Group 1'!$B$2:$P$79</definedName>
    <definedName name="_xlnm.Print_Area" localSheetId="1">'Order Form Group 2'!$B$2:$P$80</definedName>
    <definedName name="_xlnm.Print_Area" localSheetId="2">'Order Form Group 3'!$B$2:$P$79</definedName>
    <definedName name="_xlnm.Print_Area" localSheetId="3">'Order Form Group 4'!$B$2:$P$80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1" l="1"/>
  <c r="U27" i="2"/>
  <c r="B6" i="12"/>
  <c r="G69" i="2"/>
  <c r="G68" i="2"/>
  <c r="K69" i="2"/>
  <c r="K68" i="2"/>
  <c r="K67" i="2"/>
  <c r="K66" i="2"/>
  <c r="K64" i="2"/>
  <c r="B70" i="2"/>
  <c r="B69" i="2"/>
  <c r="B68" i="2"/>
  <c r="B67" i="2"/>
  <c r="B66" i="2"/>
  <c r="B65" i="2"/>
  <c r="B64" i="2"/>
  <c r="J37" i="12"/>
  <c r="E79" i="14"/>
  <c r="E79" i="13"/>
  <c r="E79" i="12"/>
  <c r="L4" i="14"/>
  <c r="L4" i="13"/>
  <c r="L4" i="12"/>
  <c r="I8" i="14"/>
  <c r="I8" i="13"/>
  <c r="I8" i="12"/>
  <c r="O80" i="2"/>
  <c r="M80" i="2"/>
  <c r="M119" i="2"/>
  <c r="L66" i="14" l="1"/>
  <c r="K66" i="14"/>
  <c r="O66" i="14" s="1"/>
  <c r="J66" i="14"/>
  <c r="D66" i="14"/>
  <c r="C66" i="14"/>
  <c r="G66" i="14" s="1"/>
  <c r="B66" i="14"/>
  <c r="L65" i="14"/>
  <c r="K65" i="14"/>
  <c r="O65" i="14" s="1"/>
  <c r="J65" i="14"/>
  <c r="D65" i="14"/>
  <c r="C65" i="14"/>
  <c r="G65" i="14" s="1"/>
  <c r="B65" i="14"/>
  <c r="L64" i="14"/>
  <c r="K64" i="14"/>
  <c r="O64" i="14" s="1"/>
  <c r="J64" i="14"/>
  <c r="D64" i="14"/>
  <c r="C64" i="14"/>
  <c r="G64" i="14" s="1"/>
  <c r="B64" i="14"/>
  <c r="L63" i="14"/>
  <c r="K63" i="14"/>
  <c r="O63" i="14" s="1"/>
  <c r="J63" i="14"/>
  <c r="H63" i="14"/>
  <c r="G63" i="14"/>
  <c r="F63" i="14"/>
  <c r="E63" i="14"/>
  <c r="D63" i="14"/>
  <c r="C63" i="14"/>
  <c r="B63" i="14"/>
  <c r="L62" i="14"/>
  <c r="K62" i="14"/>
  <c r="O62" i="14" s="1"/>
  <c r="J62" i="14"/>
  <c r="B62" i="14"/>
  <c r="P61" i="14"/>
  <c r="O61" i="14"/>
  <c r="N61" i="14"/>
  <c r="M61" i="14"/>
  <c r="L61" i="14"/>
  <c r="K61" i="14"/>
  <c r="J61" i="14"/>
  <c r="J60" i="14"/>
  <c r="D60" i="14"/>
  <c r="C60" i="14"/>
  <c r="G60" i="14" s="1"/>
  <c r="B60" i="14"/>
  <c r="L59" i="14"/>
  <c r="K59" i="14"/>
  <c r="O59" i="14" s="1"/>
  <c r="J59" i="14"/>
  <c r="D59" i="14"/>
  <c r="C59" i="14"/>
  <c r="G59" i="14" s="1"/>
  <c r="B59" i="14"/>
  <c r="L58" i="14"/>
  <c r="K58" i="14"/>
  <c r="O58" i="14" s="1"/>
  <c r="J58" i="14"/>
  <c r="D58" i="14"/>
  <c r="C58" i="14"/>
  <c r="G58" i="14" s="1"/>
  <c r="B58" i="14"/>
  <c r="L57" i="14"/>
  <c r="K57" i="14"/>
  <c r="O57" i="14" s="1"/>
  <c r="J57" i="14"/>
  <c r="D57" i="14"/>
  <c r="C57" i="14"/>
  <c r="G57" i="14" s="1"/>
  <c r="B57" i="14"/>
  <c r="L56" i="14"/>
  <c r="K56" i="14"/>
  <c r="O56" i="14" s="1"/>
  <c r="J56" i="14"/>
  <c r="D56" i="14"/>
  <c r="C56" i="14"/>
  <c r="G56" i="14" s="1"/>
  <c r="B56" i="14"/>
  <c r="L55" i="14"/>
  <c r="K55" i="14"/>
  <c r="O55" i="14" s="1"/>
  <c r="J55" i="14"/>
  <c r="H55" i="14"/>
  <c r="G55" i="14"/>
  <c r="F55" i="14"/>
  <c r="E55" i="14"/>
  <c r="D55" i="14"/>
  <c r="C55" i="14"/>
  <c r="B55" i="14"/>
  <c r="L54" i="14"/>
  <c r="K54" i="14"/>
  <c r="O54" i="14" s="1"/>
  <c r="J54" i="14"/>
  <c r="B54" i="14"/>
  <c r="L53" i="14"/>
  <c r="K53" i="14"/>
  <c r="O53" i="14" s="1"/>
  <c r="J53" i="14"/>
  <c r="D53" i="14"/>
  <c r="C53" i="14"/>
  <c r="G53" i="14" s="1"/>
  <c r="B53" i="14"/>
  <c r="P52" i="14"/>
  <c r="O52" i="14"/>
  <c r="N52" i="14"/>
  <c r="M52" i="14"/>
  <c r="L52" i="14"/>
  <c r="K52" i="14"/>
  <c r="J52" i="14"/>
  <c r="D52" i="14"/>
  <c r="C52" i="14"/>
  <c r="G52" i="14" s="1"/>
  <c r="B52" i="14"/>
  <c r="J51" i="14"/>
  <c r="H51" i="14"/>
  <c r="G51" i="14"/>
  <c r="F51" i="14"/>
  <c r="E51" i="14"/>
  <c r="D51" i="14"/>
  <c r="C51" i="14"/>
  <c r="B51" i="14"/>
  <c r="L50" i="14"/>
  <c r="K50" i="14"/>
  <c r="O50" i="14" s="1"/>
  <c r="J50" i="14"/>
  <c r="B50" i="14"/>
  <c r="L49" i="14"/>
  <c r="K49" i="14"/>
  <c r="O49" i="14" s="1"/>
  <c r="J49" i="14"/>
  <c r="D49" i="14"/>
  <c r="C49" i="14"/>
  <c r="G49" i="14" s="1"/>
  <c r="B49" i="14"/>
  <c r="L48" i="14"/>
  <c r="K48" i="14"/>
  <c r="O48" i="14" s="1"/>
  <c r="J48" i="14"/>
  <c r="D48" i="14"/>
  <c r="C48" i="14"/>
  <c r="G48" i="14" s="1"/>
  <c r="B48" i="14"/>
  <c r="L47" i="14"/>
  <c r="K47" i="14"/>
  <c r="O47" i="14" s="1"/>
  <c r="J47" i="14"/>
  <c r="D47" i="14"/>
  <c r="C47" i="14"/>
  <c r="G47" i="14" s="1"/>
  <c r="B47" i="14"/>
  <c r="P46" i="14"/>
  <c r="O46" i="14"/>
  <c r="N46" i="14"/>
  <c r="M46" i="14"/>
  <c r="L46" i="14"/>
  <c r="K46" i="14"/>
  <c r="J46" i="14"/>
  <c r="D46" i="14"/>
  <c r="C46" i="14"/>
  <c r="G46" i="14" s="1"/>
  <c r="B46" i="14"/>
  <c r="J45" i="14"/>
  <c r="D45" i="14"/>
  <c r="C45" i="14"/>
  <c r="G45" i="14" s="1"/>
  <c r="B45" i="14"/>
  <c r="L44" i="14"/>
  <c r="K44" i="14"/>
  <c r="O44" i="14" s="1"/>
  <c r="J44" i="14"/>
  <c r="D44" i="14"/>
  <c r="C44" i="14"/>
  <c r="G44" i="14" s="1"/>
  <c r="B44" i="14"/>
  <c r="L43" i="14"/>
  <c r="K43" i="14"/>
  <c r="O43" i="14" s="1"/>
  <c r="J43" i="14"/>
  <c r="D43" i="14"/>
  <c r="C43" i="14"/>
  <c r="G43" i="14" s="1"/>
  <c r="B43" i="14"/>
  <c r="L42" i="14"/>
  <c r="K42" i="14"/>
  <c r="O42" i="14" s="1"/>
  <c r="J42" i="14"/>
  <c r="H42" i="14"/>
  <c r="G42" i="14"/>
  <c r="F42" i="14"/>
  <c r="E42" i="14"/>
  <c r="D42" i="14"/>
  <c r="C42" i="14"/>
  <c r="B42" i="14"/>
  <c r="L41" i="14"/>
  <c r="K41" i="14"/>
  <c r="O41" i="14" s="1"/>
  <c r="J41" i="14"/>
  <c r="B41" i="14"/>
  <c r="L40" i="14"/>
  <c r="K40" i="14"/>
  <c r="O40" i="14" s="1"/>
  <c r="J40" i="14"/>
  <c r="D40" i="14"/>
  <c r="C40" i="14"/>
  <c r="G40" i="14" s="1"/>
  <c r="B40" i="14"/>
  <c r="L39" i="14"/>
  <c r="K39" i="14"/>
  <c r="O39" i="14" s="1"/>
  <c r="J39" i="14"/>
  <c r="D39" i="14"/>
  <c r="C39" i="14"/>
  <c r="G39" i="14" s="1"/>
  <c r="B39" i="14"/>
  <c r="P38" i="14"/>
  <c r="O38" i="14"/>
  <c r="N38" i="14"/>
  <c r="M38" i="14"/>
  <c r="L38" i="14"/>
  <c r="K38" i="14"/>
  <c r="J38" i="14"/>
  <c r="D38" i="14"/>
  <c r="C38" i="14"/>
  <c r="G38" i="14" s="1"/>
  <c r="B38" i="14"/>
  <c r="J37" i="14"/>
  <c r="H37" i="14"/>
  <c r="G37" i="14"/>
  <c r="F37" i="14"/>
  <c r="E37" i="14"/>
  <c r="D37" i="14"/>
  <c r="C37" i="14"/>
  <c r="B37" i="14"/>
  <c r="L36" i="14"/>
  <c r="K36" i="14"/>
  <c r="O36" i="14" s="1"/>
  <c r="J36" i="14"/>
  <c r="B36" i="14"/>
  <c r="L35" i="14"/>
  <c r="K35" i="14"/>
  <c r="O35" i="14" s="1"/>
  <c r="J35" i="14"/>
  <c r="D35" i="14"/>
  <c r="C35" i="14"/>
  <c r="G35" i="14" s="1"/>
  <c r="B35" i="14"/>
  <c r="L34" i="14"/>
  <c r="K34" i="14"/>
  <c r="O34" i="14" s="1"/>
  <c r="J34" i="14"/>
  <c r="D34" i="14"/>
  <c r="C34" i="14"/>
  <c r="G34" i="14" s="1"/>
  <c r="B34" i="14"/>
  <c r="L33" i="14"/>
  <c r="K33" i="14"/>
  <c r="O33" i="14" s="1"/>
  <c r="J33" i="14"/>
  <c r="D33" i="14"/>
  <c r="C33" i="14"/>
  <c r="G33" i="14" s="1"/>
  <c r="B33" i="14"/>
  <c r="L32" i="14"/>
  <c r="K32" i="14"/>
  <c r="O32" i="14" s="1"/>
  <c r="J32" i="14"/>
  <c r="D32" i="14"/>
  <c r="C32" i="14"/>
  <c r="G32" i="14" s="1"/>
  <c r="B32" i="14"/>
  <c r="L31" i="14"/>
  <c r="K31" i="14"/>
  <c r="O31" i="14" s="1"/>
  <c r="J31" i="14"/>
  <c r="D31" i="14"/>
  <c r="C31" i="14"/>
  <c r="G31" i="14" s="1"/>
  <c r="B31" i="14"/>
  <c r="L30" i="14"/>
  <c r="K30" i="14"/>
  <c r="O30" i="14" s="1"/>
  <c r="J30" i="14"/>
  <c r="D30" i="14"/>
  <c r="C30" i="14"/>
  <c r="G30" i="14" s="1"/>
  <c r="B30" i="14"/>
  <c r="L29" i="14"/>
  <c r="K29" i="14"/>
  <c r="O29" i="14" s="1"/>
  <c r="J29" i="14"/>
  <c r="H29" i="14"/>
  <c r="G29" i="14"/>
  <c r="F29" i="14"/>
  <c r="E29" i="14"/>
  <c r="D29" i="14"/>
  <c r="C29" i="14"/>
  <c r="B29" i="14"/>
  <c r="P28" i="14"/>
  <c r="O28" i="14"/>
  <c r="N28" i="14"/>
  <c r="M28" i="14"/>
  <c r="L28" i="14"/>
  <c r="K28" i="14"/>
  <c r="J28" i="14"/>
  <c r="B28" i="14"/>
  <c r="J27" i="14"/>
  <c r="D27" i="14"/>
  <c r="C27" i="14"/>
  <c r="G27" i="14" s="1"/>
  <c r="B27" i="14"/>
  <c r="L26" i="14"/>
  <c r="K26" i="14"/>
  <c r="O26" i="14" s="1"/>
  <c r="J26" i="14"/>
  <c r="D26" i="14"/>
  <c r="C26" i="14"/>
  <c r="G26" i="14" s="1"/>
  <c r="B26" i="14"/>
  <c r="L25" i="14"/>
  <c r="K25" i="14"/>
  <c r="O25" i="14" s="1"/>
  <c r="J25" i="14"/>
  <c r="D25" i="14"/>
  <c r="C25" i="14"/>
  <c r="G25" i="14" s="1"/>
  <c r="B25" i="14"/>
  <c r="L24" i="14"/>
  <c r="K24" i="14"/>
  <c r="O24" i="14" s="1"/>
  <c r="J24" i="14"/>
  <c r="D24" i="14"/>
  <c r="C24" i="14"/>
  <c r="G24" i="14" s="1"/>
  <c r="B24" i="14"/>
  <c r="L23" i="14"/>
  <c r="K23" i="14"/>
  <c r="O23" i="14" s="1"/>
  <c r="J23" i="14"/>
  <c r="D23" i="14"/>
  <c r="C23" i="14"/>
  <c r="G23" i="14" s="1"/>
  <c r="B23" i="14"/>
  <c r="L22" i="14"/>
  <c r="K22" i="14"/>
  <c r="O22" i="14" s="1"/>
  <c r="J22" i="14"/>
  <c r="D22" i="14"/>
  <c r="C22" i="14"/>
  <c r="G22" i="14" s="1"/>
  <c r="B22" i="14"/>
  <c r="L21" i="14"/>
  <c r="K21" i="14"/>
  <c r="O21" i="14" s="1"/>
  <c r="J21" i="14"/>
  <c r="D21" i="14"/>
  <c r="C21" i="14"/>
  <c r="G21" i="14" s="1"/>
  <c r="B21" i="14"/>
  <c r="L20" i="14"/>
  <c r="K20" i="14"/>
  <c r="O20" i="14" s="1"/>
  <c r="J20" i="14"/>
  <c r="D20" i="14"/>
  <c r="C20" i="14"/>
  <c r="G20" i="14" s="1"/>
  <c r="B20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B19" i="14"/>
  <c r="L66" i="13"/>
  <c r="K66" i="13"/>
  <c r="O66" i="13" s="1"/>
  <c r="J66" i="13"/>
  <c r="D66" i="13"/>
  <c r="C66" i="13"/>
  <c r="G66" i="13" s="1"/>
  <c r="B66" i="13"/>
  <c r="L65" i="13"/>
  <c r="K65" i="13"/>
  <c r="O65" i="13" s="1"/>
  <c r="J65" i="13"/>
  <c r="D65" i="13"/>
  <c r="C65" i="13"/>
  <c r="G65" i="13" s="1"/>
  <c r="B65" i="13"/>
  <c r="L64" i="13"/>
  <c r="K64" i="13"/>
  <c r="O64" i="13" s="1"/>
  <c r="J64" i="13"/>
  <c r="D64" i="13"/>
  <c r="C64" i="13"/>
  <c r="G64" i="13" s="1"/>
  <c r="B64" i="13"/>
  <c r="L63" i="13"/>
  <c r="K63" i="13"/>
  <c r="O63" i="13" s="1"/>
  <c r="J63" i="13"/>
  <c r="H63" i="13"/>
  <c r="G63" i="13"/>
  <c r="F63" i="13"/>
  <c r="E63" i="13"/>
  <c r="D63" i="13"/>
  <c r="C63" i="13"/>
  <c r="B63" i="13"/>
  <c r="L62" i="13"/>
  <c r="K62" i="13"/>
  <c r="O62" i="13" s="1"/>
  <c r="J62" i="13"/>
  <c r="B62" i="13"/>
  <c r="P61" i="13"/>
  <c r="O61" i="13"/>
  <c r="N61" i="13"/>
  <c r="M61" i="13"/>
  <c r="L61" i="13"/>
  <c r="K61" i="13"/>
  <c r="J61" i="13"/>
  <c r="J60" i="13"/>
  <c r="D60" i="13"/>
  <c r="C60" i="13"/>
  <c r="G60" i="13" s="1"/>
  <c r="B60" i="13"/>
  <c r="L59" i="13"/>
  <c r="K59" i="13"/>
  <c r="O59" i="13" s="1"/>
  <c r="J59" i="13"/>
  <c r="D59" i="13"/>
  <c r="C59" i="13"/>
  <c r="G59" i="13" s="1"/>
  <c r="B59" i="13"/>
  <c r="L58" i="13"/>
  <c r="K58" i="13"/>
  <c r="O58" i="13" s="1"/>
  <c r="J58" i="13"/>
  <c r="D58" i="13"/>
  <c r="C58" i="13"/>
  <c r="G58" i="13" s="1"/>
  <c r="B58" i="13"/>
  <c r="L57" i="13"/>
  <c r="K57" i="13"/>
  <c r="O57" i="13" s="1"/>
  <c r="J57" i="13"/>
  <c r="D57" i="13"/>
  <c r="C57" i="13"/>
  <c r="G57" i="13" s="1"/>
  <c r="B57" i="13"/>
  <c r="L56" i="13"/>
  <c r="K56" i="13"/>
  <c r="O56" i="13" s="1"/>
  <c r="J56" i="13"/>
  <c r="D56" i="13"/>
  <c r="C56" i="13"/>
  <c r="G56" i="13" s="1"/>
  <c r="B56" i="13"/>
  <c r="L55" i="13"/>
  <c r="K55" i="13"/>
  <c r="O55" i="13" s="1"/>
  <c r="J55" i="13"/>
  <c r="H55" i="13"/>
  <c r="G55" i="13"/>
  <c r="F55" i="13"/>
  <c r="E55" i="13"/>
  <c r="D55" i="13"/>
  <c r="C55" i="13"/>
  <c r="B55" i="13"/>
  <c r="L54" i="13"/>
  <c r="K54" i="13"/>
  <c r="O54" i="13" s="1"/>
  <c r="J54" i="13"/>
  <c r="B54" i="13"/>
  <c r="L53" i="13"/>
  <c r="K53" i="13"/>
  <c r="O53" i="13" s="1"/>
  <c r="J53" i="13"/>
  <c r="D53" i="13"/>
  <c r="C53" i="13"/>
  <c r="G53" i="13" s="1"/>
  <c r="B53" i="13"/>
  <c r="P52" i="13"/>
  <c r="O52" i="13"/>
  <c r="N52" i="13"/>
  <c r="M52" i="13"/>
  <c r="L52" i="13"/>
  <c r="K52" i="13"/>
  <c r="J52" i="13"/>
  <c r="D52" i="13"/>
  <c r="C52" i="13"/>
  <c r="G52" i="13" s="1"/>
  <c r="B52" i="13"/>
  <c r="H51" i="13"/>
  <c r="G51" i="13"/>
  <c r="F51" i="13"/>
  <c r="E51" i="13"/>
  <c r="D51" i="13"/>
  <c r="C51" i="13"/>
  <c r="B51" i="13"/>
  <c r="L50" i="13"/>
  <c r="K50" i="13"/>
  <c r="O50" i="13" s="1"/>
  <c r="J50" i="13"/>
  <c r="B50" i="13"/>
  <c r="L49" i="13"/>
  <c r="K49" i="13"/>
  <c r="O49" i="13" s="1"/>
  <c r="J49" i="13"/>
  <c r="D49" i="13"/>
  <c r="C49" i="13"/>
  <c r="G49" i="13" s="1"/>
  <c r="B49" i="13"/>
  <c r="L48" i="13"/>
  <c r="K48" i="13"/>
  <c r="O48" i="13" s="1"/>
  <c r="J48" i="13"/>
  <c r="D48" i="13"/>
  <c r="C48" i="13"/>
  <c r="G48" i="13" s="1"/>
  <c r="B48" i="13"/>
  <c r="L47" i="13"/>
  <c r="K47" i="13"/>
  <c r="O47" i="13" s="1"/>
  <c r="J47" i="13"/>
  <c r="D47" i="13"/>
  <c r="C47" i="13"/>
  <c r="G47" i="13" s="1"/>
  <c r="B47" i="13"/>
  <c r="P46" i="13"/>
  <c r="O46" i="13"/>
  <c r="N46" i="13"/>
  <c r="M46" i="13"/>
  <c r="L46" i="13"/>
  <c r="K46" i="13"/>
  <c r="J46" i="13"/>
  <c r="D46" i="13"/>
  <c r="C46" i="13"/>
  <c r="G46" i="13" s="1"/>
  <c r="B46" i="13"/>
  <c r="J45" i="13"/>
  <c r="D45" i="13"/>
  <c r="C45" i="13"/>
  <c r="G45" i="13" s="1"/>
  <c r="B45" i="13"/>
  <c r="L44" i="13"/>
  <c r="K44" i="13"/>
  <c r="O44" i="13" s="1"/>
  <c r="J44" i="13"/>
  <c r="D44" i="13"/>
  <c r="C44" i="13"/>
  <c r="G44" i="13" s="1"/>
  <c r="B44" i="13"/>
  <c r="L43" i="13"/>
  <c r="K43" i="13"/>
  <c r="O43" i="13" s="1"/>
  <c r="J43" i="13"/>
  <c r="D43" i="13"/>
  <c r="C43" i="13"/>
  <c r="G43" i="13" s="1"/>
  <c r="B43" i="13"/>
  <c r="L42" i="13"/>
  <c r="K42" i="13"/>
  <c r="O42" i="13" s="1"/>
  <c r="J42" i="13"/>
  <c r="H42" i="13"/>
  <c r="G42" i="13"/>
  <c r="F42" i="13"/>
  <c r="E42" i="13"/>
  <c r="D42" i="13"/>
  <c r="C42" i="13"/>
  <c r="B42" i="13"/>
  <c r="L41" i="13"/>
  <c r="K41" i="13"/>
  <c r="O41" i="13" s="1"/>
  <c r="J41" i="13"/>
  <c r="B41" i="13"/>
  <c r="L40" i="13"/>
  <c r="K40" i="13"/>
  <c r="O40" i="13" s="1"/>
  <c r="J40" i="13"/>
  <c r="D40" i="13"/>
  <c r="C40" i="13"/>
  <c r="G40" i="13" s="1"/>
  <c r="B40" i="13"/>
  <c r="L39" i="13"/>
  <c r="K39" i="13"/>
  <c r="O39" i="13" s="1"/>
  <c r="J39" i="13"/>
  <c r="D39" i="13"/>
  <c r="C39" i="13"/>
  <c r="G39" i="13" s="1"/>
  <c r="B39" i="13"/>
  <c r="P38" i="13"/>
  <c r="O38" i="13"/>
  <c r="N38" i="13"/>
  <c r="M38" i="13"/>
  <c r="L38" i="13"/>
  <c r="K38" i="13"/>
  <c r="J38" i="13"/>
  <c r="D38" i="13"/>
  <c r="C38" i="13"/>
  <c r="G38" i="13" s="1"/>
  <c r="B38" i="13"/>
  <c r="J37" i="13"/>
  <c r="H37" i="13"/>
  <c r="G37" i="13"/>
  <c r="F37" i="13"/>
  <c r="E37" i="13"/>
  <c r="D37" i="13"/>
  <c r="C37" i="13"/>
  <c r="B37" i="13"/>
  <c r="L36" i="13"/>
  <c r="K36" i="13"/>
  <c r="O36" i="13" s="1"/>
  <c r="J36" i="13"/>
  <c r="B36" i="13"/>
  <c r="L35" i="13"/>
  <c r="K35" i="13"/>
  <c r="O35" i="13" s="1"/>
  <c r="J35" i="13"/>
  <c r="D35" i="13"/>
  <c r="C35" i="13"/>
  <c r="G35" i="13" s="1"/>
  <c r="B35" i="13"/>
  <c r="L34" i="13"/>
  <c r="K34" i="13"/>
  <c r="O34" i="13" s="1"/>
  <c r="J34" i="13"/>
  <c r="D34" i="13"/>
  <c r="C34" i="13"/>
  <c r="G34" i="13" s="1"/>
  <c r="B34" i="13"/>
  <c r="L33" i="13"/>
  <c r="K33" i="13"/>
  <c r="O33" i="13" s="1"/>
  <c r="J33" i="13"/>
  <c r="D33" i="13"/>
  <c r="C33" i="13"/>
  <c r="G33" i="13" s="1"/>
  <c r="B33" i="13"/>
  <c r="L32" i="13"/>
  <c r="K32" i="13"/>
  <c r="O32" i="13" s="1"/>
  <c r="J32" i="13"/>
  <c r="D32" i="13"/>
  <c r="C32" i="13"/>
  <c r="G32" i="13" s="1"/>
  <c r="B32" i="13"/>
  <c r="L31" i="13"/>
  <c r="K31" i="13"/>
  <c r="O31" i="13" s="1"/>
  <c r="J31" i="13"/>
  <c r="D31" i="13"/>
  <c r="C31" i="13"/>
  <c r="G31" i="13" s="1"/>
  <c r="B31" i="13"/>
  <c r="L30" i="13"/>
  <c r="K30" i="13"/>
  <c r="O30" i="13" s="1"/>
  <c r="J30" i="13"/>
  <c r="D30" i="13"/>
  <c r="C30" i="13"/>
  <c r="G30" i="13" s="1"/>
  <c r="B30" i="13"/>
  <c r="L29" i="13"/>
  <c r="K29" i="13"/>
  <c r="O29" i="13" s="1"/>
  <c r="J29" i="13"/>
  <c r="H29" i="13"/>
  <c r="G29" i="13"/>
  <c r="F29" i="13"/>
  <c r="E29" i="13"/>
  <c r="D29" i="13"/>
  <c r="C29" i="13"/>
  <c r="B29" i="13"/>
  <c r="P28" i="13"/>
  <c r="O28" i="13"/>
  <c r="N28" i="13"/>
  <c r="M28" i="13"/>
  <c r="L28" i="13"/>
  <c r="K28" i="13"/>
  <c r="J28" i="13"/>
  <c r="B28" i="13"/>
  <c r="J27" i="13"/>
  <c r="D27" i="13"/>
  <c r="C27" i="13"/>
  <c r="G27" i="13" s="1"/>
  <c r="B27" i="13"/>
  <c r="L26" i="13"/>
  <c r="K26" i="13"/>
  <c r="O26" i="13" s="1"/>
  <c r="J26" i="13"/>
  <c r="D26" i="13"/>
  <c r="C26" i="13"/>
  <c r="G26" i="13" s="1"/>
  <c r="B26" i="13"/>
  <c r="L25" i="13"/>
  <c r="K25" i="13"/>
  <c r="O25" i="13" s="1"/>
  <c r="J25" i="13"/>
  <c r="D25" i="13"/>
  <c r="C25" i="13"/>
  <c r="G25" i="13" s="1"/>
  <c r="B25" i="13"/>
  <c r="L24" i="13"/>
  <c r="K24" i="13"/>
  <c r="O24" i="13" s="1"/>
  <c r="J24" i="13"/>
  <c r="D24" i="13"/>
  <c r="C24" i="13"/>
  <c r="G24" i="13" s="1"/>
  <c r="B24" i="13"/>
  <c r="L23" i="13"/>
  <c r="K23" i="13"/>
  <c r="O23" i="13" s="1"/>
  <c r="J23" i="13"/>
  <c r="D23" i="13"/>
  <c r="C23" i="13"/>
  <c r="G23" i="13" s="1"/>
  <c r="B23" i="13"/>
  <c r="L22" i="13"/>
  <c r="K22" i="13"/>
  <c r="O22" i="13" s="1"/>
  <c r="J22" i="13"/>
  <c r="D22" i="13"/>
  <c r="C22" i="13"/>
  <c r="G22" i="13" s="1"/>
  <c r="B22" i="13"/>
  <c r="L21" i="13"/>
  <c r="K21" i="13"/>
  <c r="O21" i="13" s="1"/>
  <c r="J21" i="13"/>
  <c r="D21" i="13"/>
  <c r="C21" i="13"/>
  <c r="G21" i="13" s="1"/>
  <c r="B21" i="13"/>
  <c r="L20" i="13"/>
  <c r="K20" i="13"/>
  <c r="O20" i="13" s="1"/>
  <c r="J20" i="13"/>
  <c r="D20" i="13"/>
  <c r="C20" i="13"/>
  <c r="G20" i="13" s="1"/>
  <c r="B20" i="13"/>
  <c r="P19" i="13"/>
  <c r="O19" i="13"/>
  <c r="N19" i="13"/>
  <c r="M19" i="13"/>
  <c r="L19" i="13"/>
  <c r="K19" i="13"/>
  <c r="J19" i="13"/>
  <c r="H19" i="13"/>
  <c r="G19" i="13"/>
  <c r="F19" i="13"/>
  <c r="E19" i="13"/>
  <c r="D19" i="13"/>
  <c r="C19" i="13"/>
  <c r="B19" i="13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53" i="12"/>
  <c r="C53" i="12"/>
  <c r="B53" i="12"/>
  <c r="D52" i="12"/>
  <c r="C52" i="12"/>
  <c r="B52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66" i="12"/>
  <c r="C66" i="12"/>
  <c r="B66" i="12"/>
  <c r="D65" i="12"/>
  <c r="C65" i="12"/>
  <c r="B65" i="12"/>
  <c r="D64" i="12"/>
  <c r="C64" i="12"/>
  <c r="B64" i="12"/>
  <c r="L66" i="12"/>
  <c r="K66" i="12"/>
  <c r="J66" i="12"/>
  <c r="L65" i="12"/>
  <c r="K65" i="12"/>
  <c r="J65" i="12"/>
  <c r="L64" i="12"/>
  <c r="K64" i="12"/>
  <c r="J64" i="12"/>
  <c r="L63" i="12"/>
  <c r="K63" i="12"/>
  <c r="J63" i="12"/>
  <c r="L62" i="12"/>
  <c r="K62" i="12"/>
  <c r="J62" i="12"/>
  <c r="L59" i="12"/>
  <c r="K59" i="12"/>
  <c r="J59" i="12"/>
  <c r="L58" i="12"/>
  <c r="K58" i="12"/>
  <c r="J58" i="12"/>
  <c r="L57" i="12"/>
  <c r="K57" i="12"/>
  <c r="J57" i="12"/>
  <c r="L56" i="12"/>
  <c r="K56" i="12"/>
  <c r="J56" i="12"/>
  <c r="L55" i="12"/>
  <c r="K55" i="12"/>
  <c r="J55" i="12"/>
  <c r="L54" i="12"/>
  <c r="K54" i="12"/>
  <c r="J54" i="12"/>
  <c r="L53" i="12"/>
  <c r="K53" i="12"/>
  <c r="J53" i="12"/>
  <c r="L50" i="12"/>
  <c r="K50" i="12"/>
  <c r="J50" i="12"/>
  <c r="L49" i="12"/>
  <c r="K49" i="12"/>
  <c r="J49" i="12"/>
  <c r="L48" i="12"/>
  <c r="K48" i="12"/>
  <c r="J48" i="12"/>
  <c r="L47" i="12"/>
  <c r="K47" i="12"/>
  <c r="J47" i="12"/>
  <c r="L44" i="12"/>
  <c r="K44" i="12"/>
  <c r="J44" i="12"/>
  <c r="L43" i="12"/>
  <c r="K43" i="12"/>
  <c r="J43" i="12"/>
  <c r="L42" i="12"/>
  <c r="K42" i="12"/>
  <c r="J42" i="12"/>
  <c r="L41" i="12"/>
  <c r="K41" i="12"/>
  <c r="J41" i="12"/>
  <c r="L40" i="12"/>
  <c r="K40" i="12"/>
  <c r="J40" i="12"/>
  <c r="L39" i="12"/>
  <c r="K39" i="12"/>
  <c r="J39" i="12"/>
  <c r="L36" i="12"/>
  <c r="K36" i="12"/>
  <c r="J36" i="12"/>
  <c r="L35" i="12"/>
  <c r="K35" i="12"/>
  <c r="J35" i="12"/>
  <c r="L34" i="12"/>
  <c r="K34" i="12"/>
  <c r="J34" i="12"/>
  <c r="L33" i="12"/>
  <c r="K33" i="12"/>
  <c r="J33" i="12"/>
  <c r="L32" i="12"/>
  <c r="K32" i="12"/>
  <c r="J32" i="12"/>
  <c r="L31" i="12"/>
  <c r="K31" i="12"/>
  <c r="J31" i="12"/>
  <c r="L30" i="12"/>
  <c r="K30" i="12"/>
  <c r="J30" i="12"/>
  <c r="L29" i="12"/>
  <c r="K29" i="12"/>
  <c r="J29" i="12"/>
  <c r="L26" i="12"/>
  <c r="K26" i="12"/>
  <c r="J26" i="12"/>
  <c r="L25" i="12"/>
  <c r="K25" i="12"/>
  <c r="J25" i="12"/>
  <c r="L24" i="12"/>
  <c r="K24" i="12"/>
  <c r="J24" i="12"/>
  <c r="L23" i="12"/>
  <c r="K23" i="12"/>
  <c r="J23" i="12"/>
  <c r="L22" i="12"/>
  <c r="K22" i="12"/>
  <c r="J22" i="12"/>
  <c r="L21" i="12"/>
  <c r="K21" i="12"/>
  <c r="J21" i="12"/>
  <c r="L20" i="12"/>
  <c r="K20" i="12"/>
  <c r="J20" i="12"/>
  <c r="D40" i="12"/>
  <c r="C40" i="12"/>
  <c r="B40" i="12"/>
  <c r="D39" i="12"/>
  <c r="C39" i="12"/>
  <c r="B39" i="12"/>
  <c r="D38" i="12"/>
  <c r="C38" i="12"/>
  <c r="B38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P61" i="12"/>
  <c r="O61" i="12"/>
  <c r="N61" i="12"/>
  <c r="M61" i="12"/>
  <c r="L61" i="12"/>
  <c r="K61" i="12"/>
  <c r="J61" i="12"/>
  <c r="P52" i="12"/>
  <c r="O52" i="12"/>
  <c r="N52" i="12"/>
  <c r="M52" i="12"/>
  <c r="L52" i="12"/>
  <c r="K52" i="12"/>
  <c r="J52" i="12"/>
  <c r="P46" i="12"/>
  <c r="O46" i="12"/>
  <c r="N46" i="12"/>
  <c r="M46" i="12"/>
  <c r="L46" i="12"/>
  <c r="K46" i="12"/>
  <c r="J46" i="12"/>
  <c r="P38" i="12"/>
  <c r="O38" i="12"/>
  <c r="N38" i="12"/>
  <c r="M38" i="12"/>
  <c r="L38" i="12"/>
  <c r="K38" i="12"/>
  <c r="J38" i="12"/>
  <c r="P28" i="12"/>
  <c r="O28" i="12"/>
  <c r="N28" i="12"/>
  <c r="M28" i="12"/>
  <c r="L28" i="12"/>
  <c r="K28" i="12"/>
  <c r="J28" i="12"/>
  <c r="P19" i="12"/>
  <c r="O19" i="12"/>
  <c r="N19" i="12"/>
  <c r="M19" i="12"/>
  <c r="L19" i="12"/>
  <c r="K19" i="12"/>
  <c r="J19" i="12"/>
  <c r="H63" i="12"/>
  <c r="G63" i="12"/>
  <c r="F63" i="12"/>
  <c r="E63" i="12"/>
  <c r="D63" i="12"/>
  <c r="C63" i="12"/>
  <c r="B63" i="12"/>
  <c r="H55" i="12"/>
  <c r="G55" i="12"/>
  <c r="F55" i="12"/>
  <c r="E55" i="12"/>
  <c r="D55" i="12"/>
  <c r="C55" i="12"/>
  <c r="B55" i="12"/>
  <c r="H51" i="12"/>
  <c r="G51" i="12"/>
  <c r="F51" i="12"/>
  <c r="E51" i="12"/>
  <c r="D51" i="12"/>
  <c r="C51" i="12"/>
  <c r="B51" i="12"/>
  <c r="H42" i="12"/>
  <c r="G42" i="12"/>
  <c r="F42" i="12"/>
  <c r="E42" i="12"/>
  <c r="D42" i="12"/>
  <c r="C42" i="12"/>
  <c r="B42" i="12"/>
  <c r="H37" i="12"/>
  <c r="G37" i="12"/>
  <c r="F37" i="12"/>
  <c r="E37" i="12"/>
  <c r="D37" i="12"/>
  <c r="C37" i="12"/>
  <c r="B37" i="12"/>
  <c r="H29" i="12"/>
  <c r="G29" i="12"/>
  <c r="F29" i="12"/>
  <c r="E29" i="12"/>
  <c r="D29" i="12"/>
  <c r="C29" i="12"/>
  <c r="B29" i="12"/>
  <c r="B50" i="12"/>
  <c r="H19" i="12" l="1"/>
  <c r="G19" i="12"/>
  <c r="F19" i="12"/>
  <c r="E19" i="12"/>
  <c r="D19" i="12"/>
  <c r="C19" i="12"/>
  <c r="B19" i="12"/>
  <c r="B27" i="12"/>
  <c r="B26" i="12"/>
  <c r="B25" i="12"/>
  <c r="B24" i="12"/>
  <c r="B23" i="12"/>
  <c r="B22" i="12"/>
  <c r="B21" i="12"/>
  <c r="B20" i="12"/>
  <c r="G53" i="11"/>
  <c r="U5" i="2" l="1"/>
  <c r="U15" i="2"/>
  <c r="U28" i="2"/>
  <c r="U42" i="2" l="1"/>
  <c r="U41" i="2"/>
  <c r="U6" i="2"/>
  <c r="U35" i="2" l="1"/>
  <c r="O71" i="13"/>
  <c r="O70" i="13"/>
  <c r="G74" i="13"/>
  <c r="G73" i="13"/>
  <c r="G72" i="13"/>
  <c r="G71" i="13"/>
  <c r="G70" i="13"/>
  <c r="G74" i="14"/>
  <c r="M70" i="14" l="1"/>
  <c r="M74" i="14"/>
  <c r="E73" i="14"/>
  <c r="G106" i="2"/>
  <c r="B75" i="14"/>
  <c r="J75" i="14"/>
  <c r="J73" i="14"/>
  <c r="J72" i="14"/>
  <c r="J71" i="14"/>
  <c r="J70" i="14"/>
  <c r="J74" i="14"/>
  <c r="J90" i="14" s="1"/>
  <c r="B74" i="14"/>
  <c r="B90" i="14" s="1"/>
  <c r="B73" i="14"/>
  <c r="B89" i="14" s="1"/>
  <c r="B72" i="14"/>
  <c r="B88" i="14" s="1"/>
  <c r="B71" i="14"/>
  <c r="B87" i="14" s="1"/>
  <c r="B70" i="14"/>
  <c r="B86" i="14" s="1"/>
  <c r="B75" i="13"/>
  <c r="B91" i="13" s="1"/>
  <c r="J75" i="13"/>
  <c r="J91" i="13" s="1"/>
  <c r="J73" i="13"/>
  <c r="J89" i="13" s="1"/>
  <c r="J72" i="13"/>
  <c r="J88" i="13" s="1"/>
  <c r="J71" i="13"/>
  <c r="J87" i="13" s="1"/>
  <c r="J70" i="13"/>
  <c r="J86" i="13" s="1"/>
  <c r="J74" i="13"/>
  <c r="J90" i="13" s="1"/>
  <c r="B74" i="13"/>
  <c r="B90" i="13" s="1"/>
  <c r="B73" i="13"/>
  <c r="B89" i="13" s="1"/>
  <c r="B72" i="13"/>
  <c r="B88" i="13" s="1"/>
  <c r="B71" i="13"/>
  <c r="B87" i="13" s="1"/>
  <c r="B70" i="13"/>
  <c r="B86" i="13" s="1"/>
  <c r="B75" i="12"/>
  <c r="B91" i="12" s="1"/>
  <c r="J75" i="12"/>
  <c r="J91" i="12" s="1"/>
  <c r="J73" i="12"/>
  <c r="J89" i="12" s="1"/>
  <c r="J72" i="12"/>
  <c r="J88" i="12" s="1"/>
  <c r="J71" i="12"/>
  <c r="J87" i="12" s="1"/>
  <c r="J70" i="12"/>
  <c r="J86" i="12" s="1"/>
  <c r="B86" i="11"/>
  <c r="B21" i="6"/>
  <c r="B38" i="6" s="1"/>
  <c r="B20" i="6"/>
  <c r="B37" i="6" s="1"/>
  <c r="B19" i="6"/>
  <c r="B36" i="6" s="1"/>
  <c r="M70" i="13"/>
  <c r="M74" i="13"/>
  <c r="J74" i="12"/>
  <c r="J90" i="12" s="1"/>
  <c r="B74" i="12"/>
  <c r="B90" i="12" s="1"/>
  <c r="B73" i="12"/>
  <c r="B89" i="12" s="1"/>
  <c r="B72" i="12"/>
  <c r="B88" i="12" s="1"/>
  <c r="B70" i="12"/>
  <c r="B86" i="12" s="1"/>
  <c r="B24" i="6"/>
  <c r="B41" i="6" s="1"/>
  <c r="J24" i="6"/>
  <c r="J41" i="6" s="1"/>
  <c r="J22" i="6"/>
  <c r="J39" i="6" s="1"/>
  <c r="J21" i="6"/>
  <c r="J38" i="6" s="1"/>
  <c r="J20" i="6"/>
  <c r="J37" i="6" s="1"/>
  <c r="J19" i="6"/>
  <c r="J36" i="6" s="1"/>
  <c r="J23" i="6"/>
  <c r="J40" i="6" s="1"/>
  <c r="B23" i="6"/>
  <c r="B40" i="6" s="1"/>
  <c r="B22" i="6"/>
  <c r="B39" i="6" s="1"/>
  <c r="E73" i="13"/>
  <c r="E56" i="6" s="1"/>
  <c r="K114" i="2"/>
  <c r="M70" i="12"/>
  <c r="M36" i="6" s="1"/>
  <c r="M74" i="12"/>
  <c r="E73" i="12"/>
  <c r="E39" i="6" s="1"/>
  <c r="O57" i="12"/>
  <c r="G53" i="12"/>
  <c r="G52" i="12"/>
  <c r="O24" i="12"/>
  <c r="K75" i="2"/>
  <c r="K89" i="2" s="1"/>
  <c r="K102" i="2" s="1"/>
  <c r="B79" i="2"/>
  <c r="B93" i="2" s="1"/>
  <c r="B106" i="2" s="1"/>
  <c r="B118" i="2" s="1"/>
  <c r="M74" i="11"/>
  <c r="E106" i="2" l="1"/>
  <c r="G73" i="12"/>
  <c r="G93" i="2" s="1"/>
  <c r="G73" i="14"/>
  <c r="G118" i="2" s="1"/>
  <c r="E118" i="2"/>
  <c r="E73" i="6"/>
  <c r="G56" i="6"/>
  <c r="B71" i="12"/>
  <c r="B87" i="12" s="1"/>
  <c r="E93" i="2"/>
  <c r="O59" i="11"/>
  <c r="O58" i="11"/>
  <c r="O57" i="11"/>
  <c r="G39" i="6" l="1"/>
  <c r="B91" i="11"/>
  <c r="J91" i="11"/>
  <c r="J90" i="11"/>
  <c r="J89" i="11"/>
  <c r="J88" i="11"/>
  <c r="B90" i="11"/>
  <c r="B89" i="11"/>
  <c r="B88" i="11"/>
  <c r="J87" i="11"/>
  <c r="J86" i="11"/>
  <c r="B87" i="11"/>
  <c r="E73" i="11"/>
  <c r="O24" i="11"/>
  <c r="B4" i="14"/>
  <c r="B18" i="14"/>
  <c r="J18" i="14"/>
  <c r="E72" i="14"/>
  <c r="E22" i="6" l="1"/>
  <c r="E89" i="6" s="1"/>
  <c r="E79" i="2"/>
  <c r="E89" i="13"/>
  <c r="E89" i="12"/>
  <c r="E89" i="14"/>
  <c r="E89" i="11"/>
  <c r="G73" i="11"/>
  <c r="E72" i="13"/>
  <c r="J18" i="13"/>
  <c r="B18" i="13"/>
  <c r="B4" i="12"/>
  <c r="B4" i="13"/>
  <c r="E72" i="12"/>
  <c r="B62" i="12"/>
  <c r="J60" i="12"/>
  <c r="J51" i="12"/>
  <c r="J45" i="12"/>
  <c r="B54" i="12"/>
  <c r="B41" i="12"/>
  <c r="G49" i="12"/>
  <c r="G48" i="12"/>
  <c r="G64" i="12"/>
  <c r="G65" i="12"/>
  <c r="G66" i="12"/>
  <c r="J27" i="12"/>
  <c r="J18" i="12"/>
  <c r="B36" i="12"/>
  <c r="B28" i="12"/>
  <c r="B18" i="12"/>
  <c r="E72" i="11"/>
  <c r="G48" i="11"/>
  <c r="G75" i="12" l="1"/>
  <c r="G89" i="11"/>
  <c r="G22" i="6"/>
  <c r="G79" i="2"/>
  <c r="H79" i="2" s="1"/>
  <c r="G89" i="13"/>
  <c r="G89" i="14"/>
  <c r="B2" i="14"/>
  <c r="B2" i="13"/>
  <c r="B2" i="12"/>
  <c r="C2" i="14"/>
  <c r="C2" i="13"/>
  <c r="C2" i="12"/>
  <c r="G12" i="12"/>
  <c r="M8" i="6"/>
  <c r="J9" i="6"/>
  <c r="J8" i="6"/>
  <c r="J6" i="6"/>
  <c r="E9" i="6"/>
  <c r="E8" i="6"/>
  <c r="E7" i="6"/>
  <c r="E6" i="6"/>
  <c r="B9" i="6"/>
  <c r="B8" i="6"/>
  <c r="B7" i="6"/>
  <c r="B6" i="6"/>
  <c r="M67" i="6" l="1"/>
  <c r="M66" i="6"/>
  <c r="E67" i="6"/>
  <c r="E65" i="6"/>
  <c r="C65" i="6"/>
  <c r="M50" i="6"/>
  <c r="M49" i="6"/>
  <c r="E50" i="6"/>
  <c r="E48" i="6"/>
  <c r="C48" i="6"/>
  <c r="B49" i="6"/>
  <c r="B32" i="6"/>
  <c r="E31" i="6"/>
  <c r="C31" i="6"/>
  <c r="B15" i="6"/>
  <c r="E14" i="6"/>
  <c r="C14" i="6"/>
  <c r="M33" i="6"/>
  <c r="M32" i="6"/>
  <c r="E33" i="6"/>
  <c r="M16" i="6"/>
  <c r="M15" i="6"/>
  <c r="G9" i="2"/>
  <c r="E16" i="6" l="1"/>
  <c r="J39" i="2"/>
  <c r="I39" i="2"/>
  <c r="H39" i="2"/>
  <c r="G39" i="2"/>
  <c r="O15" i="12"/>
  <c r="K15" i="14" l="1"/>
  <c r="K15" i="12"/>
  <c r="B67" i="6"/>
  <c r="B50" i="6"/>
  <c r="B33" i="6"/>
  <c r="G33" i="6"/>
  <c r="G16" i="6" l="1"/>
  <c r="B16" i="6"/>
  <c r="C15" i="14"/>
  <c r="J16" i="6"/>
  <c r="J33" i="6"/>
  <c r="K67" i="6"/>
  <c r="K50" i="6"/>
  <c r="J66" i="6"/>
  <c r="J50" i="6"/>
  <c r="K49" i="6"/>
  <c r="G65" i="6"/>
  <c r="D65" i="6"/>
  <c r="E66" i="6"/>
  <c r="E49" i="6"/>
  <c r="J49" i="6"/>
  <c r="E32" i="6"/>
  <c r="J32" i="6"/>
  <c r="J15" i="6"/>
  <c r="E15" i="6"/>
  <c r="C16" i="14"/>
  <c r="O15" i="14"/>
  <c r="J8" i="2" l="1"/>
  <c r="J9" i="2"/>
  <c r="I8" i="2"/>
  <c r="I9" i="2"/>
  <c r="H8" i="2"/>
  <c r="H9" i="2"/>
  <c r="G8" i="2"/>
  <c r="K2" i="11" l="1"/>
  <c r="C13" i="12"/>
  <c r="G66" i="6"/>
  <c r="O67" i="6"/>
  <c r="O66" i="6"/>
  <c r="O65" i="6"/>
  <c r="K66" i="6"/>
  <c r="K65" i="6"/>
  <c r="G67" i="6"/>
  <c r="C67" i="6"/>
  <c r="C66" i="6"/>
  <c r="O48" i="6"/>
  <c r="K33" i="6"/>
  <c r="O50" i="6"/>
  <c r="O49" i="6"/>
  <c r="K32" i="6"/>
  <c r="K48" i="6"/>
  <c r="G50" i="6"/>
  <c r="C50" i="6"/>
  <c r="C49" i="6"/>
  <c r="G49" i="6"/>
  <c r="G48" i="6"/>
  <c r="D48" i="6"/>
  <c r="O33" i="6"/>
  <c r="O32" i="6"/>
  <c r="O31" i="6"/>
  <c r="K31" i="6"/>
  <c r="G32" i="6"/>
  <c r="G31" i="6"/>
  <c r="C33" i="6"/>
  <c r="C32" i="6"/>
  <c r="D31" i="6"/>
  <c r="D14" i="6"/>
  <c r="K16" i="6"/>
  <c r="K15" i="6"/>
  <c r="K14" i="6"/>
  <c r="O16" i="6"/>
  <c r="O15" i="6"/>
  <c r="O14" i="6"/>
  <c r="G14" i="6"/>
  <c r="C16" i="6"/>
  <c r="G15" i="6"/>
  <c r="C15" i="6"/>
  <c r="O8" i="6"/>
  <c r="K8" i="6"/>
  <c r="K9" i="6"/>
  <c r="K7" i="6"/>
  <c r="K6" i="6"/>
  <c r="G8" i="6"/>
  <c r="G9" i="6"/>
  <c r="G7" i="6"/>
  <c r="G6" i="6"/>
  <c r="C9" i="6"/>
  <c r="C8" i="6"/>
  <c r="C7" i="6"/>
  <c r="C6" i="6"/>
  <c r="J68" i="14"/>
  <c r="B68" i="14"/>
  <c r="J68" i="13"/>
  <c r="B68" i="13"/>
  <c r="J68" i="12"/>
  <c r="B68" i="12"/>
  <c r="J68" i="11"/>
  <c r="B68" i="11"/>
  <c r="J2" i="11"/>
  <c r="J2" i="12"/>
  <c r="J2" i="13"/>
  <c r="B47" i="6" s="1"/>
  <c r="K2" i="12" l="1"/>
  <c r="B13" i="6"/>
  <c r="K60" i="6"/>
  <c r="K43" i="6"/>
  <c r="B30" i="6"/>
  <c r="K26" i="6"/>
  <c r="K2" i="13"/>
  <c r="K2" i="14"/>
  <c r="M74" i="6"/>
  <c r="M57" i="6"/>
  <c r="M53" i="6"/>
  <c r="M70" i="11"/>
  <c r="C13" i="13"/>
  <c r="O15" i="13"/>
  <c r="K15" i="13"/>
  <c r="G13" i="14"/>
  <c r="C13" i="14"/>
  <c r="G12" i="14"/>
  <c r="G11" i="14"/>
  <c r="C11" i="14"/>
  <c r="G10" i="14"/>
  <c r="C10" i="14"/>
  <c r="C16" i="13"/>
  <c r="C15" i="13"/>
  <c r="G13" i="13"/>
  <c r="G12" i="13"/>
  <c r="G11" i="13"/>
  <c r="C11" i="13"/>
  <c r="G10" i="13"/>
  <c r="C10" i="13"/>
  <c r="M104" i="2" l="1"/>
  <c r="E103" i="2"/>
  <c r="M116" i="2"/>
  <c r="E90" i="2"/>
  <c r="M91" i="2"/>
  <c r="M40" i="6"/>
  <c r="E115" i="2"/>
  <c r="M70" i="6"/>
  <c r="M77" i="2"/>
  <c r="M23" i="6"/>
  <c r="E76" i="2"/>
  <c r="M19" i="6"/>
  <c r="C16" i="12"/>
  <c r="C15" i="12"/>
  <c r="C11" i="12"/>
  <c r="G11" i="12"/>
  <c r="G10" i="12"/>
  <c r="G13" i="12"/>
  <c r="C10" i="12"/>
  <c r="M90" i="6" l="1"/>
  <c r="M86" i="6"/>
  <c r="G75" i="14"/>
  <c r="O36" i="12"/>
  <c r="O35" i="12"/>
  <c r="O34" i="12"/>
  <c r="O33" i="12"/>
  <c r="O32" i="12"/>
  <c r="O31" i="12"/>
  <c r="O30" i="12"/>
  <c r="O29" i="12"/>
  <c r="O26" i="12"/>
  <c r="O25" i="12"/>
  <c r="O23" i="12"/>
  <c r="O22" i="12"/>
  <c r="O21" i="12"/>
  <c r="O20" i="12"/>
  <c r="G40" i="12"/>
  <c r="G39" i="12"/>
  <c r="G38" i="12"/>
  <c r="G35" i="12"/>
  <c r="G34" i="12"/>
  <c r="G33" i="12"/>
  <c r="G32" i="12"/>
  <c r="G31" i="12"/>
  <c r="G30" i="12"/>
  <c r="G27" i="12"/>
  <c r="G26" i="12"/>
  <c r="G25" i="12"/>
  <c r="G24" i="12"/>
  <c r="G23" i="12"/>
  <c r="G22" i="12"/>
  <c r="G21" i="12"/>
  <c r="G20" i="12"/>
  <c r="O73" i="14"/>
  <c r="O73" i="13"/>
  <c r="O66" i="12"/>
  <c r="O65" i="12"/>
  <c r="O64" i="12"/>
  <c r="O63" i="12"/>
  <c r="O62" i="12"/>
  <c r="O59" i="12"/>
  <c r="O58" i="12"/>
  <c r="O56" i="12"/>
  <c r="O55" i="12"/>
  <c r="O54" i="12"/>
  <c r="O53" i="12"/>
  <c r="O50" i="12"/>
  <c r="O49" i="12"/>
  <c r="O48" i="12"/>
  <c r="O47" i="12"/>
  <c r="O44" i="12"/>
  <c r="O43" i="12"/>
  <c r="O42" i="12"/>
  <c r="O41" i="12"/>
  <c r="O40" i="12"/>
  <c r="O39" i="12"/>
  <c r="G60" i="12"/>
  <c r="G59" i="12"/>
  <c r="G58" i="12"/>
  <c r="G57" i="12"/>
  <c r="G56" i="12"/>
  <c r="G47" i="12"/>
  <c r="G46" i="12"/>
  <c r="G45" i="12"/>
  <c r="G44" i="12"/>
  <c r="G43" i="12"/>
  <c r="O66" i="11"/>
  <c r="O65" i="11"/>
  <c r="O64" i="11"/>
  <c r="O63" i="11"/>
  <c r="O62" i="11"/>
  <c r="O56" i="11"/>
  <c r="O55" i="11"/>
  <c r="O54" i="11"/>
  <c r="O53" i="11"/>
  <c r="O50" i="11"/>
  <c r="O49" i="11"/>
  <c r="O48" i="11"/>
  <c r="O47" i="11"/>
  <c r="O44" i="11"/>
  <c r="O43" i="11"/>
  <c r="O42" i="11"/>
  <c r="O41" i="11"/>
  <c r="O40" i="11"/>
  <c r="O39" i="11"/>
  <c r="G60" i="11"/>
  <c r="G59" i="11"/>
  <c r="G58" i="11"/>
  <c r="G57" i="11"/>
  <c r="G56" i="11"/>
  <c r="G49" i="11"/>
  <c r="G47" i="11"/>
  <c r="G46" i="11"/>
  <c r="G45" i="11"/>
  <c r="G66" i="11"/>
  <c r="G65" i="11"/>
  <c r="G64" i="11"/>
  <c r="O36" i="11"/>
  <c r="O35" i="11"/>
  <c r="O34" i="11"/>
  <c r="O33" i="11"/>
  <c r="O32" i="11"/>
  <c r="O31" i="11"/>
  <c r="O30" i="11"/>
  <c r="O29" i="11"/>
  <c r="O26" i="11"/>
  <c r="O25" i="11"/>
  <c r="O23" i="11"/>
  <c r="O22" i="11"/>
  <c r="O21" i="11"/>
  <c r="O20" i="11"/>
  <c r="G40" i="11"/>
  <c r="G39" i="11"/>
  <c r="G35" i="11"/>
  <c r="G34" i="11"/>
  <c r="G33" i="11"/>
  <c r="G32" i="11"/>
  <c r="G31" i="11"/>
  <c r="G30" i="11"/>
  <c r="G27" i="11"/>
  <c r="G26" i="11"/>
  <c r="G25" i="11"/>
  <c r="G24" i="11"/>
  <c r="G23" i="11"/>
  <c r="G22" i="11"/>
  <c r="G21" i="11"/>
  <c r="G20" i="11"/>
  <c r="G44" i="11"/>
  <c r="G43" i="11"/>
  <c r="G38" i="11"/>
  <c r="G72" i="12" l="1"/>
  <c r="G75" i="11"/>
  <c r="G24" i="6" s="1"/>
  <c r="G75" i="13"/>
  <c r="O74" i="13"/>
  <c r="O57" i="6" s="1"/>
  <c r="O75" i="13"/>
  <c r="O58" i="6" s="1"/>
  <c r="O72" i="13"/>
  <c r="O73" i="12"/>
  <c r="O39" i="6" s="1"/>
  <c r="G71" i="12"/>
  <c r="G37" i="6" s="1"/>
  <c r="O72" i="12"/>
  <c r="O38" i="6" s="1"/>
  <c r="O73" i="11"/>
  <c r="O22" i="6" s="1"/>
  <c r="G72" i="11"/>
  <c r="G21" i="6" s="1"/>
  <c r="O70" i="11"/>
  <c r="O19" i="6" s="1"/>
  <c r="O75" i="12"/>
  <c r="O41" i="6" s="1"/>
  <c r="O71" i="11"/>
  <c r="O20" i="6" s="1"/>
  <c r="O71" i="12"/>
  <c r="O37" i="6" s="1"/>
  <c r="O74" i="12"/>
  <c r="O40" i="6" s="1"/>
  <c r="O70" i="12"/>
  <c r="O36" i="6" s="1"/>
  <c r="G74" i="12"/>
  <c r="G70" i="12"/>
  <c r="G70" i="11"/>
  <c r="O75" i="11"/>
  <c r="O24" i="6" s="1"/>
  <c r="O72" i="11"/>
  <c r="O74" i="11"/>
  <c r="O23" i="6" s="1"/>
  <c r="G71" i="11"/>
  <c r="G74" i="11"/>
  <c r="G23" i="6" s="1"/>
  <c r="O75" i="14"/>
  <c r="O75" i="6" s="1"/>
  <c r="O72" i="14"/>
  <c r="O72" i="6" s="1"/>
  <c r="O71" i="14"/>
  <c r="O71" i="6" s="1"/>
  <c r="O70" i="14"/>
  <c r="O70" i="6" s="1"/>
  <c r="O74" i="14"/>
  <c r="O74" i="6" s="1"/>
  <c r="G72" i="14"/>
  <c r="G72" i="6" s="1"/>
  <c r="G71" i="14"/>
  <c r="G71" i="6" s="1"/>
  <c r="G70" i="14"/>
  <c r="G89" i="12"/>
  <c r="G73" i="6"/>
  <c r="G89" i="6" s="1"/>
  <c r="G55" i="6"/>
  <c r="G54" i="6"/>
  <c r="O54" i="6"/>
  <c r="G53" i="6"/>
  <c r="O73" i="6"/>
  <c r="G75" i="6"/>
  <c r="O53" i="6"/>
  <c r="G41" i="6"/>
  <c r="J4" i="2"/>
  <c r="I4" i="2"/>
  <c r="H4" i="2"/>
  <c r="G4" i="2"/>
  <c r="G91" i="12" l="1"/>
  <c r="G58" i="6"/>
  <c r="G91" i="6" s="1"/>
  <c r="O77" i="13"/>
  <c r="O77" i="12"/>
  <c r="O77" i="11"/>
  <c r="G19" i="6"/>
  <c r="G36" i="6"/>
  <c r="G90" i="11"/>
  <c r="O77" i="14"/>
  <c r="G70" i="6"/>
  <c r="O56" i="6"/>
  <c r="O89" i="6" s="1"/>
  <c r="O55" i="6"/>
  <c r="G74" i="6"/>
  <c r="H118" i="2"/>
  <c r="G57" i="6"/>
  <c r="H106" i="2"/>
  <c r="G38" i="6"/>
  <c r="G88" i="6" s="1"/>
  <c r="O21" i="6"/>
  <c r="G40" i="6"/>
  <c r="H93" i="2"/>
  <c r="O87" i="6"/>
  <c r="O90" i="6"/>
  <c r="O91" i="6"/>
  <c r="O86" i="6"/>
  <c r="G87" i="12"/>
  <c r="G20" i="6"/>
  <c r="G87" i="6" s="1"/>
  <c r="G87" i="13"/>
  <c r="O89" i="12"/>
  <c r="O89" i="11"/>
  <c r="O89" i="13"/>
  <c r="O89" i="14"/>
  <c r="G87" i="11"/>
  <c r="G87" i="14"/>
  <c r="O86" i="13"/>
  <c r="O88" i="13"/>
  <c r="O90" i="11"/>
  <c r="G91" i="11"/>
  <c r="O86" i="11"/>
  <c r="O86" i="12"/>
  <c r="O88" i="11"/>
  <c r="O88" i="14"/>
  <c r="O88" i="12"/>
  <c r="G88" i="14"/>
  <c r="G88" i="13"/>
  <c r="G88" i="11"/>
  <c r="G88" i="12"/>
  <c r="G90" i="14"/>
  <c r="G90" i="13"/>
  <c r="G90" i="12"/>
  <c r="O86" i="14"/>
  <c r="G91" i="14"/>
  <c r="G91" i="13"/>
  <c r="O87" i="14"/>
  <c r="O87" i="12"/>
  <c r="O87" i="13"/>
  <c r="G86" i="14"/>
  <c r="G86" i="13"/>
  <c r="G86" i="12"/>
  <c r="O87" i="11"/>
  <c r="O91" i="14"/>
  <c r="O91" i="12"/>
  <c r="O91" i="13"/>
  <c r="O91" i="11"/>
  <c r="O90" i="12"/>
  <c r="O90" i="14"/>
  <c r="O90" i="13"/>
  <c r="K77" i="11"/>
  <c r="K77" i="12"/>
  <c r="K77" i="13"/>
  <c r="K77" i="14"/>
  <c r="J2" i="14"/>
  <c r="K77" i="6" s="1"/>
  <c r="E74" i="14"/>
  <c r="E75" i="14"/>
  <c r="M75" i="14"/>
  <c r="M71" i="14"/>
  <c r="M73" i="14"/>
  <c r="E71" i="14"/>
  <c r="M72" i="14"/>
  <c r="E70" i="14"/>
  <c r="O119" i="2"/>
  <c r="G114" i="2"/>
  <c r="M10" i="14"/>
  <c r="M65" i="6" s="1"/>
  <c r="J10" i="14"/>
  <c r="J65" i="6" s="1"/>
  <c r="O107" i="2"/>
  <c r="P107" i="2" s="1"/>
  <c r="E74" i="13"/>
  <c r="E75" i="13"/>
  <c r="M75" i="13"/>
  <c r="M71" i="13"/>
  <c r="M73" i="13"/>
  <c r="E71" i="13"/>
  <c r="M72" i="13"/>
  <c r="E70" i="13"/>
  <c r="M10" i="13"/>
  <c r="M48" i="6" s="1"/>
  <c r="J10" i="13"/>
  <c r="J48" i="6" s="1"/>
  <c r="E74" i="12"/>
  <c r="E75" i="12"/>
  <c r="M75" i="12"/>
  <c r="M71" i="12"/>
  <c r="M73" i="12"/>
  <c r="E71" i="12"/>
  <c r="M72" i="12"/>
  <c r="E70" i="12"/>
  <c r="O94" i="2"/>
  <c r="P94" i="2" s="1"/>
  <c r="O93" i="2"/>
  <c r="P93" i="2" s="1"/>
  <c r="M10" i="12"/>
  <c r="M31" i="6" s="1"/>
  <c r="J10" i="12"/>
  <c r="J31" i="6" s="1"/>
  <c r="B76" i="2"/>
  <c r="B90" i="2" s="1"/>
  <c r="B103" i="2" s="1"/>
  <c r="B115" i="2" s="1"/>
  <c r="K80" i="2"/>
  <c r="M77" i="13" l="1"/>
  <c r="O60" i="6"/>
  <c r="O88" i="6"/>
  <c r="G86" i="6"/>
  <c r="M77" i="12"/>
  <c r="O43" i="6"/>
  <c r="O26" i="6"/>
  <c r="O77" i="6"/>
  <c r="M77" i="14"/>
  <c r="O93" i="12"/>
  <c r="O93" i="13"/>
  <c r="O93" i="14"/>
  <c r="G90" i="6"/>
  <c r="M56" i="6"/>
  <c r="M103" i="2"/>
  <c r="E58" i="6"/>
  <c r="M106" i="2"/>
  <c r="M54" i="6"/>
  <c r="E104" i="2"/>
  <c r="M55" i="6"/>
  <c r="M101" i="2"/>
  <c r="E54" i="6"/>
  <c r="E102" i="2"/>
  <c r="M118" i="2"/>
  <c r="E75" i="6"/>
  <c r="M72" i="6"/>
  <c r="M113" i="2"/>
  <c r="E116" i="2"/>
  <c r="M71" i="6"/>
  <c r="E71" i="6"/>
  <c r="E114" i="2"/>
  <c r="E41" i="6"/>
  <c r="M93" i="2"/>
  <c r="E72" i="6"/>
  <c r="E117" i="2"/>
  <c r="E91" i="2"/>
  <c r="M37" i="6"/>
  <c r="M115" i="2"/>
  <c r="M73" i="6"/>
  <c r="M117" i="2"/>
  <c r="M75" i="6"/>
  <c r="M92" i="2"/>
  <c r="M41" i="6"/>
  <c r="M90" i="2"/>
  <c r="M39" i="6"/>
  <c r="M94" i="2"/>
  <c r="M88" i="2"/>
  <c r="M38" i="6"/>
  <c r="E89" i="2"/>
  <c r="E37" i="6"/>
  <c r="E94" i="2"/>
  <c r="E40" i="6"/>
  <c r="E88" i="2"/>
  <c r="E36" i="6"/>
  <c r="E119" i="2"/>
  <c r="E74" i="6"/>
  <c r="E92" i="2"/>
  <c r="E38" i="6"/>
  <c r="E113" i="2"/>
  <c r="E70" i="6"/>
  <c r="M107" i="2"/>
  <c r="M105" i="2"/>
  <c r="M58" i="6"/>
  <c r="E101" i="2"/>
  <c r="E53" i="6"/>
  <c r="E107" i="2"/>
  <c r="E57" i="6"/>
  <c r="E105" i="2"/>
  <c r="E55" i="6"/>
  <c r="B64" i="6"/>
  <c r="K94" i="2"/>
  <c r="K107" i="2" s="1"/>
  <c r="K119" i="2" s="1"/>
  <c r="G91" i="2"/>
  <c r="O91" i="2"/>
  <c r="P91" i="2" s="1"/>
  <c r="O90" i="2"/>
  <c r="P90" i="2" s="1"/>
  <c r="O105" i="2"/>
  <c r="G115" i="2"/>
  <c r="H115" i="2" s="1"/>
  <c r="O118" i="2"/>
  <c r="P118" i="2" s="1"/>
  <c r="O117" i="2"/>
  <c r="P117" i="2" s="1"/>
  <c r="O116" i="2"/>
  <c r="P116" i="2" s="1"/>
  <c r="O115" i="2"/>
  <c r="G116" i="2"/>
  <c r="O113" i="2"/>
  <c r="G119" i="2"/>
  <c r="G117" i="2"/>
  <c r="G113" i="2"/>
  <c r="G104" i="2"/>
  <c r="G103" i="2"/>
  <c r="H103" i="2" s="1"/>
  <c r="G102" i="2"/>
  <c r="G101" i="2"/>
  <c r="G105" i="2"/>
  <c r="G107" i="2"/>
  <c r="O101" i="2"/>
  <c r="O103" i="2"/>
  <c r="O104" i="2"/>
  <c r="O106" i="2"/>
  <c r="G90" i="2"/>
  <c r="H90" i="2" s="1"/>
  <c r="G88" i="2"/>
  <c r="G92" i="2"/>
  <c r="G94" i="2"/>
  <c r="O88" i="2"/>
  <c r="O92" i="2"/>
  <c r="P92" i="2" s="1"/>
  <c r="P119" i="2"/>
  <c r="P80" i="2"/>
  <c r="M77" i="6" l="1"/>
  <c r="M60" i="6"/>
  <c r="O94" i="6"/>
  <c r="M43" i="6"/>
  <c r="G109" i="2"/>
  <c r="O109" i="2"/>
  <c r="E109" i="2"/>
  <c r="M109" i="2"/>
  <c r="M96" i="2"/>
  <c r="O96" i="2"/>
  <c r="E96" i="2"/>
  <c r="E121" i="2"/>
  <c r="M121" i="2"/>
  <c r="G89" i="2"/>
  <c r="G96" i="2" s="1"/>
  <c r="O121" i="2"/>
  <c r="G78" i="2"/>
  <c r="Q109" i="2" l="1"/>
  <c r="S109" i="2"/>
  <c r="Q96" i="2"/>
  <c r="Q121" i="2"/>
  <c r="M75" i="11"/>
  <c r="M24" i="6" s="1"/>
  <c r="M71" i="11"/>
  <c r="M20" i="6" s="1"/>
  <c r="E71" i="11"/>
  <c r="E70" i="11"/>
  <c r="E74" i="2" l="1"/>
  <c r="E19" i="6"/>
  <c r="E75" i="2"/>
  <c r="E20" i="6"/>
  <c r="E87" i="6" s="1"/>
  <c r="E77" i="2"/>
  <c r="M87" i="6"/>
  <c r="E78" i="2"/>
  <c r="E21" i="6"/>
  <c r="E88" i="6" s="1"/>
  <c r="M78" i="2"/>
  <c r="M91" i="6"/>
  <c r="E86" i="11"/>
  <c r="E86" i="13"/>
  <c r="E86" i="14"/>
  <c r="E86" i="12"/>
  <c r="M87" i="11"/>
  <c r="M87" i="13"/>
  <c r="M87" i="14"/>
  <c r="M87" i="12"/>
  <c r="E88" i="11"/>
  <c r="E88" i="14"/>
  <c r="E88" i="13"/>
  <c r="E88" i="12"/>
  <c r="E87" i="11"/>
  <c r="E87" i="13"/>
  <c r="E87" i="14"/>
  <c r="E87" i="12"/>
  <c r="M91" i="11"/>
  <c r="M91" i="13"/>
  <c r="M91" i="14"/>
  <c r="M91" i="12"/>
  <c r="G76" i="2"/>
  <c r="H76" i="2" s="1"/>
  <c r="E75" i="11"/>
  <c r="E24" i="6" s="1"/>
  <c r="M73" i="11"/>
  <c r="M72" i="11"/>
  <c r="E74" i="11"/>
  <c r="E90" i="11" s="1"/>
  <c r="M10" i="11"/>
  <c r="M14" i="6" s="1"/>
  <c r="J10" i="11"/>
  <c r="J14" i="6" s="1"/>
  <c r="B74" i="2"/>
  <c r="B88" i="2" s="1"/>
  <c r="B101" i="2" s="1"/>
  <c r="B113" i="2" s="1"/>
  <c r="B75" i="2"/>
  <c r="B89" i="2" s="1"/>
  <c r="B102" i="2" s="1"/>
  <c r="B114" i="2" s="1"/>
  <c r="B77" i="2"/>
  <c r="B91" i="2" s="1"/>
  <c r="B104" i="2" s="1"/>
  <c r="B116" i="2" s="1"/>
  <c r="B78" i="2"/>
  <c r="B92" i="2" s="1"/>
  <c r="B105" i="2" s="1"/>
  <c r="B117" i="2" s="1"/>
  <c r="B80" i="2"/>
  <c r="B94" i="2" s="1"/>
  <c r="B107" i="2" s="1"/>
  <c r="B119" i="2" s="1"/>
  <c r="K74" i="2"/>
  <c r="K76" i="2"/>
  <c r="K77" i="2"/>
  <c r="K78" i="2"/>
  <c r="K79" i="2"/>
  <c r="P106" i="2"/>
  <c r="H107" i="2"/>
  <c r="M77" i="11" l="1"/>
  <c r="M22" i="6"/>
  <c r="M89" i="6" s="1"/>
  <c r="M21" i="6"/>
  <c r="M79" i="2"/>
  <c r="E91" i="6"/>
  <c r="E80" i="2"/>
  <c r="E82" i="2" s="1"/>
  <c r="E125" i="2" s="1"/>
  <c r="E23" i="6"/>
  <c r="E90" i="6" s="1"/>
  <c r="M74" i="2"/>
  <c r="E86" i="6"/>
  <c r="M76" i="2"/>
  <c r="K93" i="2"/>
  <c r="K106" i="2" s="1"/>
  <c r="K118" i="2" s="1"/>
  <c r="K92" i="2"/>
  <c r="K105" i="2" s="1"/>
  <c r="K117" i="2" s="1"/>
  <c r="K91" i="2"/>
  <c r="K104" i="2" s="1"/>
  <c r="K116" i="2" s="1"/>
  <c r="K90" i="2"/>
  <c r="K103" i="2" s="1"/>
  <c r="K115" i="2" s="1"/>
  <c r="K88" i="2"/>
  <c r="K101" i="2" s="1"/>
  <c r="K113" i="2" s="1"/>
  <c r="M88" i="11"/>
  <c r="M88" i="12"/>
  <c r="M88" i="13"/>
  <c r="M88" i="14"/>
  <c r="E91" i="11"/>
  <c r="E91" i="13"/>
  <c r="E91" i="12"/>
  <c r="E91" i="14"/>
  <c r="M89" i="11"/>
  <c r="M89" i="12"/>
  <c r="M89" i="14"/>
  <c r="M89" i="13"/>
  <c r="E90" i="14"/>
  <c r="E90" i="12"/>
  <c r="E90" i="13"/>
  <c r="M90" i="11"/>
  <c r="M90" i="12"/>
  <c r="M90" i="13"/>
  <c r="M90" i="14"/>
  <c r="M86" i="11"/>
  <c r="M86" i="13"/>
  <c r="M86" i="12"/>
  <c r="M86" i="14"/>
  <c r="O78" i="2"/>
  <c r="O76" i="2"/>
  <c r="P76" i="2" s="1"/>
  <c r="O79" i="2"/>
  <c r="P79" i="2" s="1"/>
  <c r="G77" i="2"/>
  <c r="O77" i="2"/>
  <c r="H117" i="2"/>
  <c r="P113" i="2"/>
  <c r="P115" i="2"/>
  <c r="H116" i="2"/>
  <c r="H113" i="2"/>
  <c r="P88" i="2"/>
  <c r="P96" i="2" s="1"/>
  <c r="H89" i="2"/>
  <c r="H119" i="2"/>
  <c r="P105" i="2"/>
  <c r="H104" i="2"/>
  <c r="P104" i="2"/>
  <c r="P103" i="2"/>
  <c r="H105" i="2"/>
  <c r="P101" i="2"/>
  <c r="H102" i="2"/>
  <c r="H114" i="2"/>
  <c r="H94" i="2"/>
  <c r="H92" i="2"/>
  <c r="H88" i="2"/>
  <c r="H91" i="2"/>
  <c r="H78" i="2"/>
  <c r="M93" i="13" l="1"/>
  <c r="M26" i="6"/>
  <c r="M93" i="11"/>
  <c r="M93" i="12"/>
  <c r="M93" i="14"/>
  <c r="P109" i="2"/>
  <c r="H96" i="2"/>
  <c r="M82" i="2"/>
  <c r="Q82" i="2" s="1"/>
  <c r="M88" i="6"/>
  <c r="M94" i="6" s="1"/>
  <c r="O74" i="2"/>
  <c r="O82" i="2" s="1"/>
  <c r="G80" i="2"/>
  <c r="H80" i="2" s="1"/>
  <c r="G74" i="2"/>
  <c r="H74" i="2" s="1"/>
  <c r="G86" i="11"/>
  <c r="O93" i="11" s="1"/>
  <c r="G75" i="2"/>
  <c r="H75" i="2" s="1"/>
  <c r="P121" i="2"/>
  <c r="H77" i="2"/>
  <c r="P78" i="2"/>
  <c r="H101" i="2"/>
  <c r="H109" i="2" s="1"/>
  <c r="P77" i="2"/>
  <c r="H121" i="2"/>
  <c r="G121" i="2"/>
  <c r="T109" i="2" l="1"/>
  <c r="T96" i="2"/>
  <c r="T97" i="2" s="1"/>
  <c r="M125" i="2"/>
  <c r="P74" i="2"/>
  <c r="P82" i="2" s="1"/>
  <c r="H82" i="2"/>
  <c r="H125" i="2" s="1"/>
  <c r="G82" i="2"/>
  <c r="G125" i="2" s="1"/>
  <c r="S96" i="2"/>
  <c r="T121" i="2"/>
  <c r="O125" i="2"/>
  <c r="S121" i="2"/>
  <c r="U97" i="2" l="1"/>
  <c r="T98" i="2" s="1"/>
  <c r="N79" i="12" s="1"/>
  <c r="N45" i="6" s="1"/>
  <c r="T122" i="2"/>
  <c r="U122" i="2"/>
  <c r="U110" i="2"/>
  <c r="T110" i="2"/>
  <c r="S82" i="2"/>
  <c r="S125" i="2" s="1"/>
  <c r="T82" i="2"/>
  <c r="P125" i="2"/>
  <c r="O79" i="12" l="1"/>
  <c r="O45" i="6" s="1"/>
  <c r="U83" i="2"/>
  <c r="T83" i="2"/>
  <c r="T123" i="2"/>
  <c r="N79" i="14" s="1"/>
  <c r="N79" i="6" s="1"/>
  <c r="O79" i="14"/>
  <c r="O79" i="6" s="1"/>
  <c r="T111" i="2"/>
  <c r="N79" i="13" s="1"/>
  <c r="N62" i="6" s="1"/>
  <c r="O79" i="13"/>
  <c r="O62" i="6" s="1"/>
  <c r="T125" i="2"/>
  <c r="T84" i="2" l="1"/>
  <c r="N79" i="11" s="1"/>
  <c r="N28" i="6" s="1"/>
  <c r="O79" i="11"/>
  <c r="O28" i="6" s="1"/>
  <c r="U126" i="2"/>
  <c r="T126" i="2"/>
  <c r="O95" i="12" l="1"/>
  <c r="O95" i="11"/>
  <c r="O95" i="14"/>
  <c r="O96" i="6" s="1"/>
  <c r="O95" i="13"/>
  <c r="T127" i="2"/>
  <c r="N95" i="12" l="1"/>
  <c r="N95" i="11"/>
  <c r="N95" i="14"/>
  <c r="N96" i="6" s="1"/>
  <c r="N9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4753E72C-C48C-46C4-8AA3-967640676930}">
      <text>
        <r>
          <rPr>
            <b/>
            <sz val="9"/>
            <color indexed="81"/>
            <rFont val="Tahoma"/>
            <family val="2"/>
          </rPr>
          <t>An excellent, low cost and light weight 10mm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5C9364FC-7D8D-43BC-8C5D-EB4D1499FAA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A6DC2724-2B1A-4A28-B3A0-64C959EB6A9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8151C8D8-49BA-4247-B4C5-F5C8272D717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BF129410-D2B6-43AC-8C39-C64815F142C7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81CD4C60-94C4-42E3-B4D2-35C504373E88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028F1737-A478-4C81-8CB7-BCE7CA59940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0D3EC4A3-BAC9-4AA7-945D-E1A58086AAF6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39" authorId="1" shapeId="0" xr:uid="{6378350F-5096-4AD3-8C52-7FD822B4265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D40" authorId="1" shapeId="0" xr:uid="{2F50AF90-72F6-49DB-B104-7B86ED2E095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L43" authorId="1" shapeId="0" xr:uid="{8751C210-7BD0-4487-994C-CC961FA8401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4" authorId="1" shapeId="0" xr:uid="{9221B558-0944-4C84-8B95-1D907B0DDC8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0ACB8C9F-CAAF-4A21-87F3-9FDF49CFCDF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9" authorId="1" shapeId="0" xr:uid="{AE00EC45-A7A7-4C6B-8BBF-4296955BACB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2" authorId="1" shapeId="0" xr:uid="{C996C8DE-0183-4E8C-BA03-564D4BB56C09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2" authorId="0" shapeId="0" xr:uid="{A260AD1E-F5E7-4807-A311-29E1BA9CCD37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3" authorId="1" shapeId="0" xr:uid="{C02DBE08-246C-4BED-A099-F61191B8704E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3" authorId="0" shapeId="0" xr:uid="{A986E651-D0FB-40B6-9B16-34BDCC134A67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79" authorId="0" shapeId="0" xr:uid="{98420F42-65D2-439E-895C-A3C32199DE5C}">
      <text>
        <r>
          <rPr>
            <b/>
            <sz val="9"/>
            <color indexed="81"/>
            <rFont val="Tahoma"/>
            <family val="2"/>
          </rPr>
          <t>Plasterboard weight only.  Excludes Pallet weight if applicable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96FB8041-06FC-42BA-939A-A34CA510A824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56F4B10D-AD6C-4A41-8CFF-423C97EF460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6D2382BB-6313-4BB9-AF08-BDBA5FD0F0B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E32DD410-F1C6-4B47-81B4-5091AFDA98DD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0FECACD2-9896-4237-B178-7CCE5D9E332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6CE895A6-6A45-4B12-9484-4EA71A2CD7B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EB648E6B-154A-4016-8AB8-3896B2A1930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5F92ED6B-0BA5-4DD5-8A02-659135BA9117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22FD1F62-AF13-45F6-AA1B-D41FE153BDD3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92C1CD72-BC46-42EA-BCF3-A1A66687872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3" authorId="1" shapeId="0" xr:uid="{A686E09C-47EE-44CA-87E6-1701E956AF75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4" authorId="1" shapeId="0" xr:uid="{CB57AF46-32FC-4364-BF86-3AB7A605426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5790C07C-117E-46BD-9D65-5514CB3B62E4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9" authorId="1" shapeId="0" xr:uid="{8749E1E2-7D74-452D-89D3-463405305904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2" authorId="1" shapeId="0" xr:uid="{6C00EE17-415B-4DC8-AEF8-6AE9DDD1AE76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2" authorId="0" shapeId="0" xr:uid="{8DE2F771-5E5D-4A84-BB08-021C63DDB823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3" authorId="1" shapeId="0" xr:uid="{CFC718CF-C9DB-4605-AC90-C789FCC3784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3" authorId="0" shapeId="0" xr:uid="{81A6787B-28A8-40D9-BC39-36ECD16029D1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6EA18525-C83E-4BFB-A969-41A83F694343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DA0D852D-2947-4B19-9BC6-C3A5AF80C610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0C27E04A-5B84-495A-B3F3-9707B1BECDB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17F8D6DC-0BD4-48EA-B4C7-90142BB343C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C2F613D6-87BA-4C6F-B389-37695B27041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3" authorId="1" shapeId="0" xr:uid="{EF79CC5B-157E-49CA-B9C2-11E7254B2872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4" authorId="1" shapeId="0" xr:uid="{039DB372-26DE-4DF5-9FDF-2702348635FF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BA7979C2-6BD1-4D67-BE8D-63E6B9664929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9" authorId="1" shapeId="0" xr:uid="{04CCE19F-FE51-492D-BFE0-984442DDFA3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2" authorId="1" shapeId="0" xr:uid="{2E59929D-C53C-4FAC-ACAC-D51CEA596D17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2" authorId="0" shapeId="0" xr:uid="{451B8423-3FC0-4601-BF15-FB07168D548B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3" authorId="1" shapeId="0" xr:uid="{B50B3869-8784-45B5-A8D3-6B35642C9F56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3" authorId="0" shapeId="0" xr:uid="{6E7DB360-CA9D-452F-8BBA-87651EC22370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  <author>Tina Nicholls</author>
  </authors>
  <commentList>
    <comment ref="J18" authorId="0" shapeId="0" xr:uid="{70AD8543-AF43-4D7A-9903-C4AE9CBDB414}">
      <text>
        <r>
          <rPr>
            <b/>
            <sz val="9"/>
            <color indexed="81"/>
            <rFont val="Tahoma"/>
            <family val="2"/>
          </rPr>
          <t>An excellent, low cost and light weight plasterboard solution that spans 600mm centre ceiling battens.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1" shapeId="0" xr:uid="{059676BA-0CF6-492F-9B7C-A02CD79F70A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1" authorId="1" shapeId="0" xr:uid="{371681B9-E3BC-4698-ADA9-EC6E62EB3FAA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2" authorId="1" shapeId="0" xr:uid="{2B5780B9-162F-4F80-95C3-110EBFF59B88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3" authorId="1" shapeId="0" xr:uid="{76AEE3AC-A731-4E5A-B193-6BAAF80D66D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4" authorId="1" shapeId="0" xr:uid="{38A3CE76-2658-4D4E-B498-5E1C8FE84C40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5" authorId="1" shapeId="0" xr:uid="{7929274B-6F4F-4FE9-89C4-E0070155ADFE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8" authorId="1" shapeId="0" xr:uid="{19EC140D-B27E-41EA-ABF0-9661AA95D044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39" authorId="1" shapeId="0" xr:uid="{EFEA9091-0867-4787-AF91-BE76A5CF517D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0" authorId="1" shapeId="0" xr:uid="{ADAECE93-9D05-45C1-B279-083885D019F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3" authorId="1" shapeId="0" xr:uid="{23DFE249-2182-4FA9-AE0D-350AECDE7AAC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L44" authorId="1" shapeId="0" xr:uid="{726D2C1F-A582-4855-A10F-9686706F5BE5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8" authorId="1" shapeId="0" xr:uid="{C77E4E70-31A7-493F-9662-A5BF96A7ACBB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49" authorId="1" shapeId="0" xr:uid="{01AC567C-288B-4DB1-9CFE-95C595DC290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D52" authorId="1" shapeId="0" xr:uid="{D5EAF642-9F64-4423-9E0F-23494BB85D0A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2" authorId="0" shapeId="0" xr:uid="{C30DEADC-F4DE-4407-917A-C3D862970301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3" authorId="1" shapeId="0" xr:uid="{8B44C9A3-CD44-4999-8DC0-6B1A679E4A5E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E53" authorId="0" shapeId="0" xr:uid="{01DC6D6F-DE2E-48AD-96C6-C9A6027E69D1}">
      <text>
        <r>
          <rPr>
            <b/>
            <sz val="9"/>
            <color indexed="81"/>
            <rFont val="Tahoma"/>
            <charset val="1"/>
          </rPr>
          <t>Avaiable after 1st April 2025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Nicholls</author>
  </authors>
  <commentList>
    <comment ref="R5" authorId="0" shapeId="0" xr:uid="{2F13A8B0-0F76-42A9-98CC-EF525EB8B69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R6" authorId="0" shapeId="0" xr:uid="{B133F58E-8EF4-4223-8721-A80328B28D86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R10" authorId="0" shapeId="0" xr:uid="{F57BD51A-4764-4D76-AA1A-01FD112B9B2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R11" authorId="0" shapeId="0" xr:uid="{5603B003-2E92-49DC-BC9D-02128B61D7B1}">
      <text>
        <r>
          <rPr>
            <sz val="9"/>
            <color indexed="81"/>
            <rFont val="Tahoma"/>
            <family val="2"/>
          </rPr>
          <t xml:space="preserve">Tapered Edge / Square Edge for Horizontal fixing
</t>
        </r>
      </text>
    </comment>
    <comment ref="R27" authorId="0" shapeId="0" xr:uid="{A24A75C1-2804-445B-9D2F-952074A5D463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R28" authorId="0" shapeId="0" xr:uid="{1FC463C7-32AB-4029-BFCD-4DF4EB5C54A5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R35" authorId="0" shapeId="0" xr:uid="{64D1D3A3-786D-4AA1-9EC3-0E3F1D62EF81}">
      <text>
        <r>
          <rPr>
            <sz val="9"/>
            <color indexed="81"/>
            <rFont val="Tahoma"/>
            <family val="2"/>
          </rPr>
          <t xml:space="preserve">Tapered Edge / Square Edge for Horizontal fixing on 2.7m stud height walls.
</t>
        </r>
      </text>
    </comment>
    <comment ref="R41" authorId="0" shapeId="0" xr:uid="{D303C244-901E-40A8-B2C3-7E80E633C778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  <comment ref="R42" authorId="0" shapeId="0" xr:uid="{2B8A4B6F-C78A-4CB3-BDCF-CBE2C5F9B6BB}">
      <text>
        <r>
          <rPr>
            <sz val="9"/>
            <color indexed="81"/>
            <rFont val="Tahoma"/>
            <family val="2"/>
          </rPr>
          <t>Tapered Edge / Square Edge for Horizontal fixing
on 2.7m stud height walls.</t>
        </r>
      </text>
    </comment>
  </commentList>
</comments>
</file>

<file path=xl/sharedStrings.xml><?xml version="1.0" encoding="utf-8"?>
<sst xmlns="http://schemas.openxmlformats.org/spreadsheetml/2006/main" count="777" uniqueCount="239">
  <si>
    <t>CLIENT NAME:</t>
  </si>
  <si>
    <t xml:space="preserve"> </t>
  </si>
  <si>
    <t>PH. NUMBER:</t>
  </si>
  <si>
    <t>SITE CONTACT:</t>
  </si>
  <si>
    <t>MERCHANT:</t>
  </si>
  <si>
    <t>BRANCH:</t>
  </si>
  <si>
    <t>MERCHANT REP:</t>
  </si>
  <si>
    <t>SITE INSPECTION:</t>
  </si>
  <si>
    <t>ORDER DATE:</t>
  </si>
  <si>
    <t>HIAB REACH</t>
  </si>
  <si>
    <t>Long Reach   (15m-23m)</t>
  </si>
  <si>
    <t>EXTRA LABOUR:</t>
  </si>
  <si>
    <t>FLOOR LEVEL:</t>
  </si>
  <si>
    <t>x 1200mm</t>
  </si>
  <si>
    <t>EDGE TYPE</t>
  </si>
  <si>
    <t>LENGTH</t>
  </si>
  <si>
    <t>SHEET QTY</t>
  </si>
  <si>
    <t xml:space="preserve">   m²</t>
  </si>
  <si>
    <t>TE/TE</t>
  </si>
  <si>
    <t>EM10N24</t>
  </si>
  <si>
    <t>EM10N27</t>
  </si>
  <si>
    <t>EM10N30</t>
  </si>
  <si>
    <t>EM10N36</t>
  </si>
  <si>
    <t>EM10N48</t>
  </si>
  <si>
    <t>TE/SE</t>
  </si>
  <si>
    <t>EM13N24</t>
  </si>
  <si>
    <t>EM13N27</t>
  </si>
  <si>
    <t>EM13N30</t>
  </si>
  <si>
    <t>EM13N33</t>
  </si>
  <si>
    <t>EM13N36</t>
  </si>
  <si>
    <t>EA10N24</t>
  </si>
  <si>
    <t>x 1350mm</t>
  </si>
  <si>
    <t>EA10N27</t>
  </si>
  <si>
    <t>EA10N30</t>
  </si>
  <si>
    <t>EA10N36</t>
  </si>
  <si>
    <t>ES13N24</t>
  </si>
  <si>
    <t>EA13N24</t>
  </si>
  <si>
    <t>ES13N27</t>
  </si>
  <si>
    <t>EA13N27</t>
  </si>
  <si>
    <t>ES13N30</t>
  </si>
  <si>
    <t>EA13N30</t>
  </si>
  <si>
    <t>ES13N33</t>
  </si>
  <si>
    <t>EA13N36</t>
  </si>
  <si>
    <t>ES13N36</t>
  </si>
  <si>
    <t>ES13N42</t>
  </si>
  <si>
    <t>ES13N48</t>
  </si>
  <si>
    <t>ES13N60</t>
  </si>
  <si>
    <t>EF16N24</t>
  </si>
  <si>
    <t>EF16N27</t>
  </si>
  <si>
    <t>EF16N30</t>
  </si>
  <si>
    <t>PRODUCT</t>
  </si>
  <si>
    <t>www.elephantplasterboard.co.nz</t>
  </si>
  <si>
    <t>Service Type</t>
  </si>
  <si>
    <t>Ex EPB Warehouse Collection</t>
  </si>
  <si>
    <t xml:space="preserve">Delivered to Site flag </t>
  </si>
  <si>
    <t>Merchant Delivers to Site</t>
  </si>
  <si>
    <t>Super Reach (23m-32m)</t>
  </si>
  <si>
    <t>SITE INSPECTION</t>
  </si>
  <si>
    <t>Needed</t>
  </si>
  <si>
    <t>Not Needed</t>
  </si>
  <si>
    <t>EXTRA LABOUR</t>
  </si>
  <si>
    <t>Required</t>
  </si>
  <si>
    <t>Not Required</t>
  </si>
  <si>
    <t>DELIVERY TIME</t>
  </si>
  <si>
    <t>No Specific Time</t>
  </si>
  <si>
    <t>7:00am to 10:00am</t>
  </si>
  <si>
    <t>10:30am to 1:30pm</t>
  </si>
  <si>
    <t>2:00pm to 5:00pm</t>
  </si>
  <si>
    <t>Delivery Type</t>
  </si>
  <si>
    <t>Small Truck</t>
  </si>
  <si>
    <t>Other</t>
  </si>
  <si>
    <t>GROUPING</t>
  </si>
  <si>
    <t>Walls &amp; Ceilings</t>
  </si>
  <si>
    <t xml:space="preserve">Walls   </t>
  </si>
  <si>
    <t>Ceilings</t>
  </si>
  <si>
    <t>Floor Level</t>
  </si>
  <si>
    <t>Basement</t>
  </si>
  <si>
    <t>Ground</t>
  </si>
  <si>
    <t>Level 1</t>
  </si>
  <si>
    <t>Level 2</t>
  </si>
  <si>
    <t>Level 3</t>
  </si>
  <si>
    <t>Level 4</t>
  </si>
  <si>
    <t>Level 5</t>
  </si>
  <si>
    <t>EF10N24</t>
  </si>
  <si>
    <t>EF10N27</t>
  </si>
  <si>
    <t>EF10N30</t>
  </si>
  <si>
    <t>EF10N36</t>
  </si>
  <si>
    <t>EF10N48</t>
  </si>
  <si>
    <t>EF10N60</t>
  </si>
  <si>
    <t>ES10N24</t>
  </si>
  <si>
    <t>ES10N27</t>
  </si>
  <si>
    <t>ES10N30</t>
  </si>
  <si>
    <t>ES10N33</t>
  </si>
  <si>
    <t>ES10N36</t>
  </si>
  <si>
    <t>ES10N42</t>
  </si>
  <si>
    <t>ES10N48</t>
  </si>
  <si>
    <t>ES10N60</t>
  </si>
  <si>
    <t>Order Form Group 1 Totals</t>
  </si>
  <si>
    <t>Order Form Group 2 Totals</t>
  </si>
  <si>
    <t>Order Form Group 3 Totals</t>
  </si>
  <si>
    <t>Order Form Group 4 Totals</t>
  </si>
  <si>
    <t>x 600mm</t>
  </si>
  <si>
    <t>N/A</t>
  </si>
  <si>
    <t>KL25N30</t>
  </si>
  <si>
    <t>GROUP</t>
  </si>
  <si>
    <t>Total =</t>
  </si>
  <si>
    <t>Group 4</t>
  </si>
  <si>
    <t>Group 3</t>
  </si>
  <si>
    <t>Group 2</t>
  </si>
  <si>
    <t>Group 1</t>
  </si>
  <si>
    <t>Freight Into Merchants Store (FIS)</t>
  </si>
  <si>
    <t>Ex Merchants Store Collection</t>
  </si>
  <si>
    <t>EPB Delivered to Site Service (DTS)</t>
  </si>
  <si>
    <t>ORDER NUMBER:</t>
  </si>
  <si>
    <t>OTHER SITE INFO:</t>
  </si>
  <si>
    <t>UNIT NUMBER:</t>
  </si>
  <si>
    <t>LOT NUMBER:</t>
  </si>
  <si>
    <t>SITE  PH NUMBER:</t>
  </si>
  <si>
    <t>PROJECT                     SITE ADDRESS:</t>
  </si>
  <si>
    <t>FOUR GROUPS</t>
  </si>
  <si>
    <t>THE FOUR GROUPS COMBINED</t>
  </si>
  <si>
    <t xml:space="preserve">THE FOUR GROUPS   ORDER SUMMARY </t>
  </si>
  <si>
    <t>4. Save the spreadsheet as the unique Project site name or address.</t>
  </si>
  <si>
    <t>Kilo or tonne flip</t>
  </si>
  <si>
    <t>Colon Flags</t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</si>
  <si>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Orders requiring several locations or groupings on site,  E.g. Level 1 Walls,  Level 2  Ceilings,  Unit 1, Unit 2   etc., use the extra tabs below or a new page for each location or group.</t>
    </r>
  </si>
  <si>
    <t xml:space="preserve">  When using the spreadsheet and If 5 or more groupings are required, it is recommended to use a new order form template as new tabs totals wont add into the Combined group totals.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</si>
  <si>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Fill Ivory shaded boxes where necessary.     Light Blue shaded boxes indicate selection drop down boxes.  </t>
    </r>
  </si>
  <si>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Please complete the below information and send to your preferred Merchant for processing.</t>
    </r>
  </si>
  <si>
    <t>And/Or  email:</t>
  </si>
  <si>
    <t>Fork Hoist off</t>
  </si>
  <si>
    <t>Unsure</t>
  </si>
  <si>
    <t>HIAB REACH:</t>
  </si>
  <si>
    <t>SERVICE/DEL TYPE:</t>
  </si>
  <si>
    <t>OTHER SITE LEVELS:</t>
  </si>
  <si>
    <t>WALL or CEILING:</t>
  </si>
  <si>
    <t>DELIVERY MODE:</t>
  </si>
  <si>
    <t>Hiab to a level</t>
  </si>
  <si>
    <t>Hiab to ground and go</t>
  </si>
  <si>
    <t>For further assistance:  Phone: 0800 353 742  or Email:</t>
  </si>
  <si>
    <t>Accessories</t>
  </si>
  <si>
    <t>Pallets</t>
  </si>
  <si>
    <t>2.4m</t>
  </si>
  <si>
    <t>3.0m</t>
  </si>
  <si>
    <t>4.8m</t>
  </si>
  <si>
    <t>6.0m</t>
  </si>
  <si>
    <t>PRODUCT DESCRIPTION</t>
  </si>
  <si>
    <t>Wooden Pallets</t>
  </si>
  <si>
    <t>OTHER GROUPINGS:</t>
  </si>
  <si>
    <t>QTY</t>
  </si>
  <si>
    <t>2.4m to 3.6m</t>
  </si>
  <si>
    <t>4.2m to 4.8m</t>
  </si>
  <si>
    <t>2.7m</t>
  </si>
  <si>
    <t>3.3m</t>
  </si>
  <si>
    <t>3.6m</t>
  </si>
  <si>
    <t>4.2m</t>
  </si>
  <si>
    <t>or visit Website:</t>
  </si>
  <si>
    <t>HIAB to a LEVEL   Flag</t>
  </si>
  <si>
    <t>STRECH WRAPPING</t>
  </si>
  <si>
    <t>Yes</t>
  </si>
  <si>
    <t>No</t>
  </si>
  <si>
    <t>STRETCH WRAP:</t>
  </si>
  <si>
    <t>EF13N24</t>
  </si>
  <si>
    <t>EF13N27</t>
  </si>
  <si>
    <t>EF13N30</t>
  </si>
  <si>
    <t>EF13N33</t>
  </si>
  <si>
    <t>EF13N36</t>
  </si>
  <si>
    <t>Available Soon</t>
  </si>
  <si>
    <t>Avaialble Soon</t>
  </si>
  <si>
    <t xml:space="preserve">   M²</t>
  </si>
  <si>
    <t>USING THIS FORM:</t>
  </si>
  <si>
    <t>10mm    EPB   Wide AquaSmart</t>
  </si>
  <si>
    <t xml:space="preserve">10mm   EPB   Wide MultiSmart:    (BraceSmart &amp; NoiseSmart) </t>
  </si>
  <si>
    <t>Craned lift</t>
  </si>
  <si>
    <t>Standard Truck Only</t>
  </si>
  <si>
    <t xml:space="preserve">N.B  If you wish to override locked cells then unprotect the sheet     (go to 'Review' tab) </t>
  </si>
  <si>
    <t>EF10N42</t>
  </si>
  <si>
    <r>
      <rPr>
        <b/>
        <sz val="13"/>
        <rFont val="Calibri"/>
        <family val="2"/>
        <scheme val="minor"/>
      </rPr>
      <t>25mm</t>
    </r>
    <r>
      <rPr>
        <b/>
        <sz val="12"/>
        <rFont val="Calibri"/>
        <family val="2"/>
        <scheme val="minor"/>
      </rPr>
      <t xml:space="preserve">  KNAUF/USGBORAL  ShaftLine</t>
    </r>
  </si>
  <si>
    <r>
      <t>EPB</t>
    </r>
    <r>
      <rPr>
        <b/>
        <sz val="16"/>
        <color theme="1"/>
        <rFont val="Aptos Narrow"/>
        <family val="2"/>
      </rPr>
      <t xml:space="preserve">® </t>
    </r>
    <r>
      <rPr>
        <b/>
        <sz val="12"/>
        <color theme="1"/>
        <rFont val="Calibri"/>
        <family val="2"/>
        <scheme val="minor"/>
      </rPr>
      <t>SKU</t>
    </r>
  </si>
  <si>
    <t>10mm  EPB  CeilingSmart®  :       Spans 600mm centre ceiling battens</t>
  </si>
  <si>
    <t>10mm  EPB  AquaSmart®</t>
  </si>
  <si>
    <t xml:space="preserve">13mm  EPB  AquaSmart®  </t>
  </si>
  <si>
    <t>13mm  EPB  FireSmart®</t>
  </si>
  <si>
    <t>10mm  EPB  FireSmart®</t>
  </si>
  <si>
    <r>
      <rPr>
        <b/>
        <i/>
        <sz val="11"/>
        <rFont val="Calibri"/>
        <family val="2"/>
        <scheme val="minor"/>
      </rPr>
      <t>N.B</t>
    </r>
    <r>
      <rPr>
        <i/>
        <sz val="11"/>
        <rFont val="Calibri"/>
        <family val="2"/>
        <scheme val="minor"/>
      </rPr>
      <t xml:space="preserve">.  All orders are subject to the Merchant and EPNZ Limited  confirmation. </t>
    </r>
  </si>
  <si>
    <t>16mm  EPB  FireSmart®</t>
  </si>
  <si>
    <t xml:space="preserve">10mm  EPB  AquaSmart®  WIDE:    </t>
  </si>
  <si>
    <t>13mm  EPB®  Standard WIDE Board</t>
  </si>
  <si>
    <t>10mm  EPB®  Standard</t>
  </si>
  <si>
    <t>10mm  EPB®  Standard   TE/SE</t>
  </si>
  <si>
    <t>13mm  EPB®  Standard</t>
  </si>
  <si>
    <t>25mm  KNAUF®/USGBORAL    ShaftLine  Barrier</t>
  </si>
  <si>
    <r>
      <rPr>
        <b/>
        <sz val="13"/>
        <rFont val="Calibri"/>
        <family val="2"/>
        <scheme val="minor"/>
      </rPr>
      <t>10mm</t>
    </r>
    <r>
      <rPr>
        <b/>
        <sz val="12"/>
        <rFont val="Calibri"/>
        <family val="2"/>
        <scheme val="minor"/>
      </rPr>
      <t xml:space="preserve"> EPB AquaSmart  Wide</t>
    </r>
  </si>
  <si>
    <t>EPB® SKU</t>
  </si>
  <si>
    <t>10mm  EPB®  Standard   WIDE x 1350mm</t>
  </si>
  <si>
    <t>10mm  EPB  MultiSmart®  WIDE:    (BraceSmart  &amp; NoiseSmart)</t>
  </si>
  <si>
    <t>10mm  EPB®  Standard  WIDE    TE/SE</t>
  </si>
  <si>
    <t>10mm EPB MultiSmart®</t>
  </si>
  <si>
    <t>10mm EPB MultiSmart®  WIDE x 1350mm</t>
  </si>
  <si>
    <t>13mm EPB MultiSmart®</t>
  </si>
  <si>
    <t>10mm EPB FireSmart®</t>
  </si>
  <si>
    <t>10mm EPB CeilingSmart® : Spans 600mm battens</t>
  </si>
  <si>
    <t>13mm EPB® Standard</t>
  </si>
  <si>
    <t>10mm EPB AquaSmart®</t>
  </si>
  <si>
    <t>13mm EPB AquaSmart®</t>
  </si>
  <si>
    <t>13mm EPB FireSmart®</t>
  </si>
  <si>
    <t>16mm EPB FireSmart®</t>
  </si>
  <si>
    <t>2</t>
  </si>
  <si>
    <t>ES10WH36</t>
  </si>
  <si>
    <t>ES10WH48</t>
  </si>
  <si>
    <t>ES10WH60</t>
  </si>
  <si>
    <t>ES10NH24</t>
  </si>
  <si>
    <t>ES10NH30</t>
  </si>
  <si>
    <t>ES10NH36</t>
  </si>
  <si>
    <t>ES10NH42</t>
  </si>
  <si>
    <t>ES10NH48</t>
  </si>
  <si>
    <t>ES10NH60</t>
  </si>
  <si>
    <t>EA10NH24</t>
  </si>
  <si>
    <t>EA10NH48</t>
  </si>
  <si>
    <t>EM10WH24</t>
  </si>
  <si>
    <t>EM10WH48</t>
  </si>
  <si>
    <t>EA10WH36</t>
  </si>
  <si>
    <t>ES13WH48</t>
  </si>
  <si>
    <t>EA10WH24</t>
  </si>
  <si>
    <t>EA10WH48</t>
  </si>
  <si>
    <t xml:space="preserve">EPB® PLASTERBOARD ORDER FORM  </t>
  </si>
  <si>
    <t>10mm  EPB  BraceSmart® &amp; EPB NoiseSmart®   WIDE   TE/SE</t>
  </si>
  <si>
    <t>10mm  EPB  MultiSmart®  WIDE TE/SE   (BraceSmart®  NoiseSmart®)</t>
  </si>
  <si>
    <t>EM10NH24</t>
  </si>
  <si>
    <t>EM10NH48</t>
  </si>
  <si>
    <t>sales@epb.co.nz</t>
  </si>
  <si>
    <t>info@epb.co.nz</t>
  </si>
  <si>
    <t>10mm EPB®  Standard</t>
  </si>
  <si>
    <t>10mm EPB®  Standard   WIDE x 1350mm</t>
  </si>
  <si>
    <t>ES13WH24</t>
  </si>
  <si>
    <t>25.01 v1</t>
  </si>
  <si>
    <t>10mm  EPB  MultiSmart®  :    (BraceSmart®  &amp; NoiseSmart®)</t>
  </si>
  <si>
    <t>10mm  EPB  MultiSmart®  WIDE TE/SE   (BraceSmart®  &amp; NoiseSmart®)</t>
  </si>
  <si>
    <t>13mm  EPB  MultiSmart®  :   (NoiseSmart® &amp;  BraceSmart®)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</si>
</sst>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"/>
    <numFmt numFmtId="165" formatCode="dd\-mmm\-yyyy"/>
    <numFmt numFmtId="166" formatCode="0.000"/>
    <numFmt numFmtId="167" formatCode="[$-1409]d\ mmmm\ yyyy;@"/>
    <numFmt numFmtId="168" formatCode="###0.0#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6"/>
      <color theme="1"/>
      <name val="Aptos Narrow"/>
      <family val="2"/>
    </font>
    <font>
      <b/>
      <sz val="12"/>
      <color theme="1" tint="0.249977111117893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indent="4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3" fillId="2" borderId="0" xfId="1" applyFill="1" applyBorder="1" applyAlignment="1" applyProtection="1"/>
    <xf numFmtId="0" fontId="15" fillId="0" borderId="0" xfId="0" applyFont="1" applyAlignment="1">
      <alignment vertical="center" wrapText="1"/>
    </xf>
    <xf numFmtId="0" fontId="17" fillId="0" borderId="0" xfId="0" applyFont="1"/>
    <xf numFmtId="0" fontId="0" fillId="0" borderId="0" xfId="0" applyProtection="1">
      <protection hidden="1"/>
    </xf>
    <xf numFmtId="2" fontId="6" fillId="2" borderId="0" xfId="0" applyNumberFormat="1" applyFont="1" applyFill="1" applyAlignment="1" applyProtection="1">
      <alignment horizontal="right" vertical="center" indent="3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right" vertical="center"/>
      <protection hidden="1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left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12" fillId="3" borderId="18" xfId="0" applyFont="1" applyFill="1" applyBorder="1" applyProtection="1">
      <protection hidden="1"/>
    </xf>
    <xf numFmtId="0" fontId="12" fillId="3" borderId="19" xfId="0" applyFont="1" applyFill="1" applyBorder="1" applyProtection="1">
      <protection hidden="1"/>
    </xf>
    <xf numFmtId="0" fontId="12" fillId="3" borderId="19" xfId="0" applyFont="1" applyFill="1" applyBorder="1" applyAlignment="1" applyProtection="1">
      <alignment horizontal="right"/>
      <protection hidden="1"/>
    </xf>
    <xf numFmtId="0" fontId="12" fillId="3" borderId="2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5" fillId="14" borderId="0" xfId="0" applyFont="1" applyFill="1" applyAlignment="1" applyProtection="1">
      <alignment vertical="center"/>
      <protection hidden="1"/>
    </xf>
    <xf numFmtId="0" fontId="12" fillId="14" borderId="18" xfId="0" applyFont="1" applyFill="1" applyBorder="1" applyProtection="1">
      <protection hidden="1"/>
    </xf>
    <xf numFmtId="0" fontId="12" fillId="14" borderId="19" xfId="0" applyFont="1" applyFill="1" applyBorder="1" applyProtection="1">
      <protection hidden="1"/>
    </xf>
    <xf numFmtId="0" fontId="12" fillId="14" borderId="20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2" fontId="6" fillId="2" borderId="0" xfId="0" applyNumberFormat="1" applyFont="1" applyFill="1" applyAlignment="1" applyProtection="1">
      <alignment horizontal="right" vertical="center" indent="2"/>
      <protection hidden="1"/>
    </xf>
    <xf numFmtId="0" fontId="1" fillId="2" borderId="24" xfId="0" applyFont="1" applyFill="1" applyBorder="1" applyAlignment="1" applyProtection="1">
      <alignment vertical="center"/>
      <protection hidden="1"/>
    </xf>
    <xf numFmtId="0" fontId="12" fillId="13" borderId="0" xfId="0" applyFont="1" applyFill="1" applyProtection="1">
      <protection hidden="1"/>
    </xf>
    <xf numFmtId="0" fontId="0" fillId="2" borderId="32" xfId="0" applyFill="1" applyBorder="1"/>
    <xf numFmtId="0" fontId="0" fillId="2" borderId="33" xfId="0" applyFill="1" applyBorder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0" fillId="2" borderId="38" xfId="0" applyFill="1" applyBorder="1" applyProtection="1">
      <protection hidden="1"/>
    </xf>
    <xf numFmtId="0" fontId="6" fillId="0" borderId="3" xfId="0" applyFont="1" applyBorder="1" applyAlignment="1" applyProtection="1">
      <alignment vertical="center"/>
      <protection hidden="1"/>
    </xf>
    <xf numFmtId="168" fontId="6" fillId="2" borderId="9" xfId="0" applyNumberFormat="1" applyFont="1" applyFill="1" applyBorder="1" applyAlignment="1" applyProtection="1">
      <alignment vertical="center"/>
      <protection hidden="1"/>
    </xf>
    <xf numFmtId="0" fontId="0" fillId="0" borderId="3" xfId="0" applyBorder="1"/>
    <xf numFmtId="0" fontId="0" fillId="2" borderId="3" xfId="0" applyFill="1" applyBorder="1"/>
    <xf numFmtId="0" fontId="7" fillId="2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 applyProtection="1">
      <alignment vertical="center"/>
      <protection hidden="1"/>
    </xf>
    <xf numFmtId="0" fontId="15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2" fillId="13" borderId="0" xfId="0" applyFont="1" applyFill="1"/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horizontal="left" vertical="center" wrapText="1" indent="1"/>
      <protection hidden="1"/>
    </xf>
    <xf numFmtId="0" fontId="22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33" fillId="3" borderId="9" xfId="0" applyFont="1" applyFill="1" applyBorder="1" applyAlignment="1" applyProtection="1">
      <alignment vertical="center"/>
      <protection hidden="1"/>
    </xf>
    <xf numFmtId="0" fontId="22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left" vertical="center"/>
    </xf>
    <xf numFmtId="0" fontId="16" fillId="2" borderId="0" xfId="0" applyFont="1" applyFill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15" borderId="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29" fillId="2" borderId="39" xfId="0" applyFont="1" applyFill="1" applyBorder="1" applyAlignment="1" applyProtection="1">
      <alignment vertical="center"/>
      <protection hidden="1"/>
    </xf>
    <xf numFmtId="0" fontId="29" fillId="2" borderId="40" xfId="0" applyFont="1" applyFill="1" applyBorder="1" applyAlignment="1">
      <alignment vertical="center"/>
    </xf>
    <xf numFmtId="164" fontId="35" fillId="15" borderId="9" xfId="0" applyNumberFormat="1" applyFont="1" applyFill="1" applyBorder="1" applyAlignment="1" applyProtection="1">
      <alignment horizontal="center" vertical="center"/>
      <protection locked="0"/>
    </xf>
    <xf numFmtId="0" fontId="7" fillId="15" borderId="12" xfId="0" applyFont="1" applyFill="1" applyBorder="1" applyAlignment="1" applyProtection="1">
      <alignment horizontal="center" vertical="center"/>
      <protection locked="0"/>
    </xf>
    <xf numFmtId="0" fontId="31" fillId="3" borderId="3" xfId="0" applyFont="1" applyFill="1" applyBorder="1" applyAlignment="1" applyProtection="1">
      <alignment horizontal="left"/>
      <protection hidden="1"/>
    </xf>
    <xf numFmtId="0" fontId="0" fillId="2" borderId="5" xfId="0" applyFill="1" applyBorder="1"/>
    <xf numFmtId="0" fontId="1" fillId="2" borderId="7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34" fillId="2" borderId="0" xfId="1" applyFont="1" applyFill="1" applyBorder="1" applyAlignment="1" applyProtection="1">
      <alignment vertical="center"/>
      <protection locked="0"/>
    </xf>
    <xf numFmtId="0" fontId="29" fillId="0" borderId="0" xfId="0" applyFont="1"/>
    <xf numFmtId="0" fontId="34" fillId="2" borderId="0" xfId="1" applyFont="1" applyFill="1" applyAlignment="1" applyProtection="1">
      <protection locked="0"/>
    </xf>
    <xf numFmtId="0" fontId="0" fillId="2" borderId="0" xfId="0" applyFill="1" applyAlignment="1" applyProtection="1">
      <alignment vertical="center"/>
      <protection hidden="1"/>
    </xf>
    <xf numFmtId="0" fontId="22" fillId="2" borderId="0" xfId="0" applyFont="1" applyFill="1" applyAlignment="1">
      <alignment vertical="center"/>
    </xf>
    <xf numFmtId="2" fontId="6" fillId="2" borderId="0" xfId="0" applyNumberFormat="1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 indent="1"/>
      <protection hidden="1"/>
    </xf>
    <xf numFmtId="164" fontId="10" fillId="2" borderId="0" xfId="0" applyNumberFormat="1" applyFont="1" applyFill="1" applyAlignment="1" applyProtection="1">
      <alignment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2" borderId="45" xfId="0" applyFill="1" applyBorder="1" applyAlignment="1" applyProtection="1">
      <alignment horizontal="center" vertical="center"/>
      <protection hidden="1"/>
    </xf>
    <xf numFmtId="0" fontId="6" fillId="2" borderId="4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164" fontId="42" fillId="15" borderId="9" xfId="0" applyNumberFormat="1" applyFont="1" applyFill="1" applyBorder="1" applyAlignment="1" applyProtection="1">
      <alignment vertical="center"/>
      <protection locked="0"/>
    </xf>
    <xf numFmtId="164" fontId="42" fillId="15" borderId="3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/>
      <protection hidden="1"/>
    </xf>
    <xf numFmtId="2" fontId="6" fillId="2" borderId="42" xfId="0" applyNumberFormat="1" applyFont="1" applyFill="1" applyBorder="1" applyAlignment="1" applyProtection="1">
      <alignment horizontal="right" vertical="center" indent="3"/>
      <protection hidden="1"/>
    </xf>
    <xf numFmtId="0" fontId="11" fillId="2" borderId="42" xfId="0" applyFont="1" applyFill="1" applyBorder="1" applyAlignment="1" applyProtection="1">
      <alignment horizontal="left"/>
      <protection hidden="1"/>
    </xf>
    <xf numFmtId="0" fontId="13" fillId="2" borderId="0" xfId="1" applyFill="1" applyAlignment="1" applyProtection="1">
      <protection locked="0"/>
    </xf>
    <xf numFmtId="0" fontId="7" fillId="2" borderId="13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vertical="center"/>
    </xf>
    <xf numFmtId="0" fontId="31" fillId="3" borderId="3" xfId="0" applyFont="1" applyFill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0" fillId="13" borderId="0" xfId="0" applyFill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/>
    <xf numFmtId="0" fontId="15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7" fillId="12" borderId="0" xfId="0" applyFont="1" applyFill="1" applyAlignment="1">
      <alignment horizontal="center" vertical="top"/>
    </xf>
    <xf numFmtId="0" fontId="26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38" fillId="17" borderId="0" xfId="0" applyFont="1" applyFill="1" applyAlignment="1">
      <alignment vertical="center"/>
    </xf>
    <xf numFmtId="0" fontId="12" fillId="1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11" borderId="0" xfId="0" applyFont="1" applyFill="1"/>
    <xf numFmtId="0" fontId="26" fillId="2" borderId="2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166" fontId="4" fillId="11" borderId="3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0" fontId="15" fillId="2" borderId="0" xfId="0" applyFont="1" applyFill="1"/>
    <xf numFmtId="0" fontId="26" fillId="2" borderId="2" xfId="0" applyFont="1" applyFill="1" applyBorder="1" applyAlignment="1">
      <alignment horizontal="center"/>
    </xf>
    <xf numFmtId="0" fontId="26" fillId="0" borderId="2" xfId="0" applyFont="1" applyBorder="1"/>
    <xf numFmtId="1" fontId="15" fillId="0" borderId="0" xfId="0" applyNumberFormat="1" applyFont="1" applyAlignment="1">
      <alignment horizontal="center"/>
    </xf>
    <xf numFmtId="2" fontId="15" fillId="0" borderId="0" xfId="0" applyNumberFormat="1" applyFont="1"/>
    <xf numFmtId="166" fontId="15" fillId="0" borderId="0" xfId="0" applyNumberFormat="1" applyFont="1"/>
    <xf numFmtId="166" fontId="15" fillId="0" borderId="0" xfId="0" applyNumberFormat="1" applyFont="1" applyAlignment="1">
      <alignment horizontal="right"/>
    </xf>
    <xf numFmtId="1" fontId="15" fillId="0" borderId="22" xfId="0" applyNumberFormat="1" applyFont="1" applyBorder="1" applyAlignment="1">
      <alignment horizontal="center"/>
    </xf>
    <xf numFmtId="2" fontId="15" fillId="0" borderId="22" xfId="0" applyNumberFormat="1" applyFont="1" applyBorder="1"/>
    <xf numFmtId="0" fontId="15" fillId="0" borderId="22" xfId="0" applyFont="1" applyBorder="1"/>
    <xf numFmtId="166" fontId="15" fillId="0" borderId="22" xfId="0" applyNumberFormat="1" applyFont="1" applyBorder="1"/>
    <xf numFmtId="0" fontId="15" fillId="0" borderId="16" xfId="0" applyFont="1" applyBorder="1"/>
    <xf numFmtId="2" fontId="15" fillId="0" borderId="16" xfId="0" applyNumberFormat="1" applyFont="1" applyBorder="1"/>
    <xf numFmtId="1" fontId="15" fillId="0" borderId="0" xfId="0" applyNumberFormat="1" applyFont="1"/>
    <xf numFmtId="2" fontId="15" fillId="10" borderId="23" xfId="0" applyNumberFormat="1" applyFont="1" applyFill="1" applyBorder="1"/>
    <xf numFmtId="2" fontId="15" fillId="11" borderId="23" xfId="0" applyNumberFormat="1" applyFont="1" applyFill="1" applyBorder="1"/>
    <xf numFmtId="0" fontId="0" fillId="0" borderId="0" xfId="0" applyProtection="1">
      <protection locked="0" hidden="1"/>
    </xf>
    <xf numFmtId="0" fontId="1" fillId="0" borderId="0" xfId="0" applyFont="1" applyProtection="1">
      <protection locked="0" hidden="1"/>
    </xf>
    <xf numFmtId="0" fontId="29" fillId="2" borderId="0" xfId="0" applyFont="1" applyFill="1" applyAlignment="1" applyProtection="1">
      <alignment horizontal="center" wrapText="1"/>
      <protection hidden="1"/>
    </xf>
    <xf numFmtId="164" fontId="10" fillId="15" borderId="9" xfId="0" applyNumberFormat="1" applyFont="1" applyFill="1" applyBorder="1" applyAlignment="1" applyProtection="1">
      <alignment horizontal="center" vertical="center"/>
      <protection locked="0"/>
    </xf>
    <xf numFmtId="164" fontId="10" fillId="15" borderId="3" xfId="0" applyNumberFormat="1" applyFont="1" applyFill="1" applyBorder="1" applyAlignment="1" applyProtection="1">
      <alignment horizontal="center" vertical="center"/>
      <protection locked="0"/>
    </xf>
    <xf numFmtId="164" fontId="10" fillId="15" borderId="1" xfId="0" applyNumberFormat="1" applyFont="1" applyFill="1" applyBorder="1" applyAlignment="1" applyProtection="1">
      <alignment horizontal="center" vertical="center"/>
      <protection locked="0"/>
    </xf>
    <xf numFmtId="164" fontId="10" fillId="15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164" fontId="41" fillId="15" borderId="9" xfId="0" applyNumberFormat="1" applyFont="1" applyFill="1" applyBorder="1" applyAlignment="1" applyProtection="1">
      <alignment horizontal="center" vertical="center"/>
      <protection locked="0"/>
    </xf>
    <xf numFmtId="164" fontId="41" fillId="15" borderId="3" xfId="0" applyNumberFormat="1" applyFont="1" applyFill="1" applyBorder="1" applyAlignment="1" applyProtection="1">
      <alignment horizontal="center" vertical="center"/>
      <protection locked="0"/>
    </xf>
    <xf numFmtId="164" fontId="41" fillId="15" borderId="1" xfId="0" applyNumberFormat="1" applyFont="1" applyFill="1" applyBorder="1" applyAlignment="1" applyProtection="1">
      <alignment horizontal="center" vertical="center"/>
      <protection locked="0"/>
    </xf>
    <xf numFmtId="164" fontId="41" fillId="15" borderId="6" xfId="0" applyNumberFormat="1" applyFont="1" applyFill="1" applyBorder="1" applyAlignment="1" applyProtection="1">
      <alignment horizontal="center" vertical="center"/>
      <protection locked="0"/>
    </xf>
    <xf numFmtId="2" fontId="6" fillId="2" borderId="46" xfId="0" applyNumberFormat="1" applyFont="1" applyFill="1" applyBorder="1" applyAlignment="1" applyProtection="1">
      <alignment horizontal="right" vertical="center" indent="3"/>
      <protection hidden="1"/>
    </xf>
    <xf numFmtId="2" fontId="6" fillId="2" borderId="44" xfId="0" applyNumberFormat="1" applyFont="1" applyFill="1" applyBorder="1" applyAlignment="1" applyProtection="1">
      <alignment horizontal="right" vertical="center" indent="3"/>
      <protection hidden="1"/>
    </xf>
    <xf numFmtId="2" fontId="6" fillId="2" borderId="9" xfId="0" applyNumberFormat="1" applyFont="1" applyFill="1" applyBorder="1" applyAlignment="1" applyProtection="1">
      <alignment horizontal="right" vertical="center" indent="3"/>
      <protection hidden="1"/>
    </xf>
    <xf numFmtId="2" fontId="6" fillId="2" borderId="2" xfId="0" applyNumberFormat="1" applyFont="1" applyFill="1" applyBorder="1" applyAlignment="1" applyProtection="1">
      <alignment horizontal="right" vertical="center" indent="3"/>
      <protection hidden="1"/>
    </xf>
    <xf numFmtId="0" fontId="23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164" fontId="11" fillId="2" borderId="9" xfId="0" applyNumberFormat="1" applyFont="1" applyFill="1" applyBorder="1" applyAlignment="1" applyProtection="1">
      <alignment horizontal="center" vertical="center"/>
      <protection hidden="1"/>
    </xf>
    <xf numFmtId="164" fontId="11" fillId="2" borderId="3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2" xfId="0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13" fillId="0" borderId="0" xfId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 indent="1"/>
      <protection hidden="1"/>
    </xf>
    <xf numFmtId="0" fontId="15" fillId="2" borderId="0" xfId="0" applyFont="1" applyFill="1" applyAlignment="1" applyProtection="1">
      <alignment horizontal="left" vertical="center" wrapText="1" indent="2"/>
      <protection hidden="1"/>
    </xf>
    <xf numFmtId="0" fontId="19" fillId="2" borderId="0" xfId="0" applyFont="1" applyFill="1" applyAlignment="1" applyProtection="1">
      <alignment horizontal="left" vertical="center" wrapText="1" indent="1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49" fontId="1" fillId="15" borderId="5" xfId="0" applyNumberFormat="1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1" fillId="2" borderId="12" xfId="0" applyFont="1" applyFill="1" applyBorder="1" applyAlignment="1" applyProtection="1">
      <alignment horizontal="center" vertical="top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29" fillId="4" borderId="2" xfId="0" applyFont="1" applyFill="1" applyBorder="1" applyAlignment="1" applyProtection="1">
      <alignment horizontal="left" vertical="center"/>
      <protection locked="0"/>
    </xf>
    <xf numFmtId="164" fontId="7" fillId="15" borderId="9" xfId="0" applyNumberFormat="1" applyFont="1" applyFill="1" applyBorder="1" applyAlignment="1" applyProtection="1">
      <alignment horizontal="center" vertical="center"/>
      <protection locked="0"/>
    </xf>
    <xf numFmtId="164" fontId="7" fillId="15" borderId="3" xfId="0" applyNumberFormat="1" applyFont="1" applyFill="1" applyBorder="1" applyAlignment="1" applyProtection="1">
      <alignment horizontal="center" vertical="center"/>
      <protection locked="0"/>
    </xf>
    <xf numFmtId="164" fontId="7" fillId="15" borderId="1" xfId="0" applyNumberFormat="1" applyFont="1" applyFill="1" applyBorder="1" applyAlignment="1" applyProtection="1">
      <alignment horizontal="center" vertical="center"/>
      <protection locked="0"/>
    </xf>
    <xf numFmtId="164" fontId="7" fillId="15" borderId="6" xfId="0" applyNumberFormat="1" applyFont="1" applyFill="1" applyBorder="1" applyAlignment="1" applyProtection="1">
      <alignment horizontal="center" vertical="center"/>
      <protection locked="0"/>
    </xf>
    <xf numFmtId="0" fontId="1" fillId="15" borderId="2" xfId="0" applyFont="1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right" vertical="center" indent="3"/>
      <protection hidden="1"/>
    </xf>
    <xf numFmtId="2" fontId="6" fillId="2" borderId="5" xfId="0" applyNumberFormat="1" applyFont="1" applyFill="1" applyBorder="1" applyAlignment="1" applyProtection="1">
      <alignment horizontal="right" vertical="center" indent="3"/>
      <protection hidden="1"/>
    </xf>
    <xf numFmtId="165" fontId="1" fillId="15" borderId="2" xfId="0" applyNumberFormat="1" applyFont="1" applyFill="1" applyBorder="1" applyAlignment="1" applyProtection="1">
      <alignment horizontal="center" vertical="center"/>
      <protection locked="0"/>
    </xf>
    <xf numFmtId="49" fontId="1" fillId="15" borderId="2" xfId="0" applyNumberFormat="1" applyFont="1" applyFill="1" applyBorder="1" applyAlignment="1" applyProtection="1">
      <alignment horizontal="left" vertical="center" indent="1"/>
      <protection locked="0"/>
    </xf>
    <xf numFmtId="49" fontId="1" fillId="15" borderId="3" xfId="0" applyNumberFormat="1" applyFont="1" applyFill="1" applyBorder="1" applyAlignment="1" applyProtection="1">
      <alignment horizontal="left" vertical="center" indent="1"/>
      <protection locked="0"/>
    </xf>
    <xf numFmtId="0" fontId="1" fillId="15" borderId="3" xfId="0" applyFont="1" applyFill="1" applyBorder="1" applyAlignment="1" applyProtection="1">
      <alignment horizontal="left" vertical="center" indent="1"/>
      <protection locked="0"/>
    </xf>
    <xf numFmtId="0" fontId="1" fillId="15" borderId="25" xfId="0" applyFont="1" applyFill="1" applyBorder="1" applyAlignment="1" applyProtection="1">
      <alignment horizontal="left" vertical="center" indent="1"/>
      <protection locked="0"/>
    </xf>
    <xf numFmtId="0" fontId="1" fillId="15" borderId="26" xfId="0" applyFont="1" applyFill="1" applyBorder="1" applyAlignment="1" applyProtection="1">
      <alignment horizontal="left" vertical="center" indent="1"/>
      <protection locked="0"/>
    </xf>
    <xf numFmtId="164" fontId="9" fillId="15" borderId="9" xfId="0" applyNumberFormat="1" applyFont="1" applyFill="1" applyBorder="1" applyAlignment="1" applyProtection="1">
      <alignment horizontal="center" vertical="center"/>
      <protection locked="0"/>
    </xf>
    <xf numFmtId="164" fontId="9" fillId="15" borderId="3" xfId="0" applyNumberFormat="1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Alignment="1" applyProtection="1">
      <alignment horizontal="center" vertical="center"/>
      <protection hidden="1"/>
    </xf>
    <xf numFmtId="0" fontId="12" fillId="17" borderId="0" xfId="0" applyFont="1" applyFill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15" borderId="10" xfId="0" applyFont="1" applyFill="1" applyBorder="1" applyAlignment="1" applyProtection="1">
      <alignment horizontal="left" vertical="center" indent="1"/>
      <protection locked="0"/>
    </xf>
    <xf numFmtId="0" fontId="1" fillId="15" borderId="11" xfId="0" applyFont="1" applyFill="1" applyBorder="1" applyAlignment="1" applyProtection="1">
      <alignment horizontal="left" vertical="center" indent="1"/>
      <protection locked="0"/>
    </xf>
    <xf numFmtId="165" fontId="1" fillId="15" borderId="2" xfId="0" applyNumberFormat="1" applyFont="1" applyFill="1" applyBorder="1" applyAlignment="1" applyProtection="1">
      <alignment horizontal="left" vertical="center" indent="1"/>
      <protection locked="0"/>
    </xf>
    <xf numFmtId="165" fontId="1" fillId="15" borderId="3" xfId="0" applyNumberFormat="1" applyFont="1" applyFill="1" applyBorder="1" applyAlignment="1" applyProtection="1">
      <alignment horizontal="left" vertical="center" inden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0" fontId="1" fillId="15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37" fillId="2" borderId="5" xfId="0" applyFont="1" applyFill="1" applyBorder="1" applyAlignment="1">
      <alignment horizontal="center"/>
    </xf>
    <xf numFmtId="164" fontId="24" fillId="15" borderId="9" xfId="0" applyNumberFormat="1" applyFont="1" applyFill="1" applyBorder="1" applyAlignment="1" applyProtection="1">
      <alignment horizontal="center" vertical="center"/>
      <protection locked="0"/>
    </xf>
    <xf numFmtId="164" fontId="24" fillId="15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hidden="1"/>
    </xf>
    <xf numFmtId="164" fontId="24" fillId="15" borderId="1" xfId="0" applyNumberFormat="1" applyFont="1" applyFill="1" applyBorder="1" applyAlignment="1" applyProtection="1">
      <alignment horizontal="center" vertical="center"/>
      <protection locked="0"/>
    </xf>
    <xf numFmtId="164" fontId="24" fillId="15" borderId="6" xfId="0" applyNumberFormat="1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Alignment="1" applyProtection="1">
      <alignment horizontal="center" vertical="top"/>
      <protection hidden="1"/>
    </xf>
    <xf numFmtId="0" fontId="23" fillId="3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43" fillId="17" borderId="0" xfId="0" applyFont="1" applyFill="1" applyAlignment="1" applyProtection="1">
      <alignment horizontal="center" vertical="center"/>
      <protection hidden="1"/>
    </xf>
    <xf numFmtId="164" fontId="25" fillId="15" borderId="9" xfId="0" applyNumberFormat="1" applyFont="1" applyFill="1" applyBorder="1" applyAlignment="1" applyProtection="1">
      <alignment horizontal="center" vertical="center"/>
      <protection locked="0"/>
    </xf>
    <xf numFmtId="164" fontId="25" fillId="15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15" borderId="25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left" vertical="center"/>
      <protection hidden="1"/>
    </xf>
    <xf numFmtId="2" fontId="6" fillId="2" borderId="12" xfId="0" applyNumberFormat="1" applyFont="1" applyFill="1" applyBorder="1" applyAlignment="1" applyProtection="1">
      <alignment horizontal="right" vertical="center" indent="3"/>
      <protection hidden="1"/>
    </xf>
    <xf numFmtId="2" fontId="6" fillId="2" borderId="13" xfId="0" applyNumberFormat="1" applyFont="1" applyFill="1" applyBorder="1" applyAlignment="1" applyProtection="1">
      <alignment horizontal="right" vertical="center" indent="3"/>
      <protection hidden="1"/>
    </xf>
    <xf numFmtId="164" fontId="9" fillId="15" borderId="1" xfId="0" applyNumberFormat="1" applyFont="1" applyFill="1" applyBorder="1" applyAlignment="1" applyProtection="1">
      <alignment horizontal="center" vertical="center"/>
      <protection locked="0"/>
    </xf>
    <xf numFmtId="164" fontId="9" fillId="15" borderId="6" xfId="0" applyNumberFormat="1" applyFont="1" applyFill="1" applyBorder="1" applyAlignment="1" applyProtection="1">
      <alignment horizontal="center" vertical="center"/>
      <protection locked="0"/>
    </xf>
    <xf numFmtId="164" fontId="25" fillId="15" borderId="12" xfId="0" applyNumberFormat="1" applyFont="1" applyFill="1" applyBorder="1" applyAlignment="1" applyProtection="1">
      <alignment horizontal="center" vertical="center"/>
      <protection locked="0"/>
    </xf>
    <xf numFmtId="164" fontId="25" fillId="15" borderId="14" xfId="0" applyNumberFormat="1" applyFont="1" applyFill="1" applyBorder="1" applyAlignment="1" applyProtection="1">
      <alignment horizontal="center" vertical="center"/>
      <protection locked="0"/>
    </xf>
    <xf numFmtId="0" fontId="23" fillId="9" borderId="0" xfId="0" applyFont="1" applyFill="1" applyAlignment="1" applyProtection="1">
      <alignment horizontal="center" vertical="top"/>
      <protection hidden="1"/>
    </xf>
    <xf numFmtId="0" fontId="23" fillId="7" borderId="0" xfId="0" applyFont="1" applyFill="1" applyAlignment="1" applyProtection="1">
      <alignment horizontal="center" vertical="center"/>
      <protection hidden="1"/>
    </xf>
    <xf numFmtId="164" fontId="25" fillId="15" borderId="1" xfId="0" applyNumberFormat="1" applyFont="1" applyFill="1" applyBorder="1" applyAlignment="1" applyProtection="1">
      <alignment horizontal="center" vertical="center"/>
      <protection locked="0"/>
    </xf>
    <xf numFmtId="164" fontId="25" fillId="15" borderId="6" xfId="0" applyNumberFormat="1" applyFont="1" applyFill="1" applyBorder="1" applyAlignment="1" applyProtection="1">
      <alignment horizontal="center" vertical="center"/>
      <protection locked="0"/>
    </xf>
    <xf numFmtId="164" fontId="25" fillId="15" borderId="46" xfId="0" applyNumberFormat="1" applyFont="1" applyFill="1" applyBorder="1" applyAlignment="1" applyProtection="1">
      <alignment horizontal="center" vertical="center"/>
      <protection locked="0"/>
    </xf>
    <xf numFmtId="164" fontId="25" fillId="15" borderId="4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left" indent="1"/>
      <protection hidden="1"/>
    </xf>
    <xf numFmtId="0" fontId="7" fillId="2" borderId="3" xfId="0" applyFont="1" applyFill="1" applyBorder="1" applyAlignment="1" applyProtection="1">
      <alignment horizontal="left" indent="1"/>
      <protection hidden="1"/>
    </xf>
    <xf numFmtId="0" fontId="11" fillId="2" borderId="2" xfId="0" applyFont="1" applyFill="1" applyBorder="1" applyAlignment="1" applyProtection="1">
      <alignment horizontal="left" indent="1"/>
      <protection hidden="1"/>
    </xf>
    <xf numFmtId="0" fontId="11" fillId="2" borderId="3" xfId="0" applyFont="1" applyFill="1" applyBorder="1" applyAlignment="1" applyProtection="1">
      <alignment horizontal="left" indent="1"/>
      <protection hidden="1"/>
    </xf>
    <xf numFmtId="0" fontId="10" fillId="2" borderId="2" xfId="0" applyFont="1" applyFill="1" applyBorder="1" applyAlignment="1" applyProtection="1">
      <alignment horizontal="left" indent="1"/>
      <protection hidden="1"/>
    </xf>
    <xf numFmtId="0" fontId="10" fillId="2" borderId="3" xfId="0" applyFont="1" applyFill="1" applyBorder="1" applyAlignment="1" applyProtection="1">
      <alignment horizontal="left" indent="1"/>
      <protection hidden="1"/>
    </xf>
    <xf numFmtId="0" fontId="44" fillId="2" borderId="2" xfId="0" applyFont="1" applyFill="1" applyBorder="1" applyAlignment="1" applyProtection="1">
      <alignment horizontal="left" indent="1"/>
      <protection hidden="1"/>
    </xf>
    <xf numFmtId="0" fontId="44" fillId="2" borderId="3" xfId="0" applyFont="1" applyFill="1" applyBorder="1" applyAlignment="1" applyProtection="1">
      <alignment horizontal="left" indent="1"/>
      <protection hidden="1"/>
    </xf>
    <xf numFmtId="0" fontId="39" fillId="2" borderId="2" xfId="0" applyFont="1" applyFill="1" applyBorder="1" applyAlignment="1" applyProtection="1">
      <alignment horizontal="left" vertical="center" indent="1"/>
      <protection hidden="1"/>
    </xf>
    <xf numFmtId="0" fontId="39" fillId="2" borderId="3" xfId="0" applyFont="1" applyFill="1" applyBorder="1" applyAlignment="1" applyProtection="1">
      <alignment horizontal="left" vertical="center" indent="1"/>
      <protection hidden="1"/>
    </xf>
    <xf numFmtId="0" fontId="9" fillId="2" borderId="2" xfId="0" applyFont="1" applyFill="1" applyBorder="1" applyAlignment="1" applyProtection="1">
      <alignment horizontal="left" indent="1"/>
      <protection hidden="1"/>
    </xf>
    <xf numFmtId="0" fontId="9" fillId="2" borderId="3" xfId="0" applyFont="1" applyFill="1" applyBorder="1" applyAlignment="1" applyProtection="1">
      <alignment horizontal="left" indent="1"/>
      <protection hidden="1"/>
    </xf>
    <xf numFmtId="164" fontId="7" fillId="2" borderId="12" xfId="0" applyNumberFormat="1" applyFont="1" applyFill="1" applyBorder="1" applyAlignment="1" applyProtection="1">
      <alignment horizontal="center" vertical="center"/>
      <protection hidden="1"/>
    </xf>
    <xf numFmtId="164" fontId="7" fillId="2" borderId="14" xfId="0" applyNumberFormat="1" applyFont="1" applyFill="1" applyBorder="1" applyAlignment="1" applyProtection="1">
      <alignment horizontal="center" vertical="center"/>
      <protection hidden="1"/>
    </xf>
    <xf numFmtId="164" fontId="7" fillId="2" borderId="9" xfId="0" applyNumberFormat="1" applyFont="1" applyFill="1" applyBorder="1" applyAlignment="1" applyProtection="1">
      <alignment horizontal="center" vertical="center"/>
      <protection hidden="1"/>
    </xf>
    <xf numFmtId="164" fontId="7" fillId="2" borderId="3" xfId="0" applyNumberFormat="1" applyFont="1" applyFill="1" applyBorder="1" applyAlignment="1" applyProtection="1">
      <alignment horizontal="center" vertical="center"/>
      <protection hidden="1"/>
    </xf>
    <xf numFmtId="0" fontId="39" fillId="2" borderId="13" xfId="0" applyFont="1" applyFill="1" applyBorder="1" applyAlignment="1" applyProtection="1">
      <alignment horizontal="left" indent="1"/>
      <protection hidden="1"/>
    </xf>
    <xf numFmtId="0" fontId="39" fillId="2" borderId="14" xfId="0" applyFont="1" applyFill="1" applyBorder="1" applyAlignment="1" applyProtection="1">
      <alignment horizontal="left" indent="1"/>
      <protection hidden="1"/>
    </xf>
    <xf numFmtId="0" fontId="0" fillId="2" borderId="42" xfId="0" applyFill="1" applyBorder="1" applyAlignment="1">
      <alignment horizontal="center" vertical="center"/>
    </xf>
    <xf numFmtId="164" fontId="9" fillId="15" borderId="46" xfId="0" applyNumberFormat="1" applyFont="1" applyFill="1" applyBorder="1" applyAlignment="1" applyProtection="1">
      <alignment horizontal="center" vertical="center"/>
      <protection locked="0"/>
    </xf>
    <xf numFmtId="164" fontId="9" fillId="15" borderId="45" xfId="0" applyNumberFormat="1" applyFont="1" applyFill="1" applyBorder="1" applyAlignment="1" applyProtection="1">
      <alignment horizontal="center" vertical="center"/>
      <protection locked="0"/>
    </xf>
    <xf numFmtId="164" fontId="9" fillId="15" borderId="12" xfId="0" applyNumberFormat="1" applyFont="1" applyFill="1" applyBorder="1" applyAlignment="1" applyProtection="1">
      <alignment horizontal="center" vertical="center"/>
      <protection locked="0"/>
    </xf>
    <xf numFmtId="164" fontId="9" fillId="15" borderId="14" xfId="0" applyNumberFormat="1" applyFont="1" applyFill="1" applyBorder="1" applyAlignment="1" applyProtection="1">
      <alignment horizontal="center" vertical="center"/>
      <protection locked="0"/>
    </xf>
    <xf numFmtId="164" fontId="24" fillId="2" borderId="9" xfId="0" applyNumberFormat="1" applyFont="1" applyFill="1" applyBorder="1" applyAlignment="1" applyProtection="1">
      <alignment horizontal="center" vertical="center"/>
      <protection hidden="1"/>
    </xf>
    <xf numFmtId="164" fontId="24" fillId="2" borderId="3" xfId="0" applyNumberFormat="1" applyFont="1" applyFill="1" applyBorder="1" applyAlignment="1" applyProtection="1">
      <alignment horizontal="center" vertical="center"/>
      <protection hidden="1"/>
    </xf>
    <xf numFmtId="164" fontId="9" fillId="2" borderId="9" xfId="0" applyNumberFormat="1" applyFont="1" applyFill="1" applyBorder="1" applyAlignment="1" applyProtection="1">
      <alignment horizontal="center" vertical="center"/>
      <protection hidden="1"/>
    </xf>
    <xf numFmtId="164" fontId="9" fillId="2" borderId="3" xfId="0" applyNumberFormat="1" applyFont="1" applyFill="1" applyBorder="1" applyAlignment="1" applyProtection="1">
      <alignment horizontal="center" vertical="center"/>
      <protection hidden="1"/>
    </xf>
    <xf numFmtId="0" fontId="5" fillId="14" borderId="0" xfId="0" applyFont="1" applyFill="1" applyAlignment="1" applyProtection="1">
      <alignment horizontal="center" vertical="center"/>
      <protection hidden="1"/>
    </xf>
    <xf numFmtId="0" fontId="12" fillId="14" borderId="19" xfId="0" applyFont="1" applyFill="1" applyBorder="1" applyAlignment="1" applyProtection="1">
      <alignment horizontal="right"/>
      <protection hidden="1"/>
    </xf>
    <xf numFmtId="2" fontId="6" fillId="2" borderId="19" xfId="0" applyNumberFormat="1" applyFont="1" applyFill="1" applyBorder="1" applyAlignment="1" applyProtection="1">
      <alignment horizontal="right" vertical="center" indent="3"/>
      <protection hidden="1"/>
    </xf>
    <xf numFmtId="2" fontId="6" fillId="2" borderId="20" xfId="0" applyNumberFormat="1" applyFont="1" applyFill="1" applyBorder="1" applyAlignment="1" applyProtection="1">
      <alignment horizontal="right" vertical="center" indent="3"/>
      <protection hidden="1"/>
    </xf>
    <xf numFmtId="164" fontId="7" fillId="2" borderId="18" xfId="0" applyNumberFormat="1" applyFont="1" applyFill="1" applyBorder="1" applyAlignment="1" applyProtection="1">
      <alignment horizontal="center" vertical="center"/>
      <protection hidden="1"/>
    </xf>
    <xf numFmtId="164" fontId="7" fillId="2" borderId="21" xfId="0" applyNumberFormat="1" applyFont="1" applyFill="1" applyBorder="1" applyAlignment="1" applyProtection="1">
      <alignment horizontal="center" vertical="center"/>
      <protection hidden="1"/>
    </xf>
    <xf numFmtId="2" fontId="6" fillId="2" borderId="43" xfId="0" applyNumberFormat="1" applyFont="1" applyFill="1" applyBorder="1" applyAlignment="1" applyProtection="1">
      <alignment horizontal="center" vertical="center"/>
      <protection hidden="1"/>
    </xf>
    <xf numFmtId="2" fontId="6" fillId="2" borderId="20" xfId="0" applyNumberFormat="1" applyFont="1" applyFill="1" applyBorder="1" applyAlignment="1" applyProtection="1">
      <alignment horizontal="center" vertical="center"/>
      <protection hidden="1"/>
    </xf>
    <xf numFmtId="0" fontId="12" fillId="13" borderId="0" xfId="0" applyFont="1" applyFill="1" applyAlignment="1" applyProtection="1">
      <alignment horizontal="center"/>
      <protection hidden="1"/>
    </xf>
    <xf numFmtId="0" fontId="31" fillId="3" borderId="2" xfId="0" applyFont="1" applyFill="1" applyBorder="1" applyAlignment="1" applyProtection="1">
      <alignment horizontal="center" vertical="center"/>
      <protection hidden="1"/>
    </xf>
    <xf numFmtId="164" fontId="24" fillId="15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164" fontId="9" fillId="2" borderId="12" xfId="0" applyNumberFormat="1" applyFont="1" applyFill="1" applyBorder="1" applyAlignment="1" applyProtection="1">
      <alignment horizontal="center" vertical="center"/>
      <protection hidden="1"/>
    </xf>
    <xf numFmtId="164" fontId="9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0" xfId="1" applyFont="1" applyFill="1" applyBorder="1" applyAlignment="1" applyProtection="1">
      <alignment horizontal="center" vertical="center"/>
      <protection locked="0"/>
    </xf>
    <xf numFmtId="0" fontId="34" fillId="2" borderId="0" xfId="1" applyFont="1" applyFill="1" applyAlignment="1" applyProtection="1">
      <alignment horizontal="left"/>
      <protection locked="0"/>
    </xf>
    <xf numFmtId="0" fontId="29" fillId="0" borderId="0" xfId="0" applyFont="1" applyAlignment="1">
      <alignment horizontal="left"/>
    </xf>
    <xf numFmtId="164" fontId="10" fillId="15" borderId="16" xfId="0" applyNumberFormat="1" applyFont="1" applyFill="1" applyBorder="1" applyAlignment="1" applyProtection="1">
      <alignment horizontal="center" vertical="center"/>
      <protection locked="0"/>
    </xf>
    <xf numFmtId="164" fontId="10" fillId="15" borderId="17" xfId="0" applyNumberFormat="1" applyFont="1" applyFill="1" applyBorder="1" applyAlignment="1" applyProtection="1">
      <alignment horizontal="center" vertical="center"/>
      <protection locked="0"/>
    </xf>
    <xf numFmtId="164" fontId="24" fillId="15" borderId="17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164" fontId="42" fillId="15" borderId="9" xfId="0" applyNumberFormat="1" applyFont="1" applyFill="1" applyBorder="1" applyAlignment="1" applyProtection="1">
      <alignment horizontal="center" vertical="center"/>
      <protection locked="0"/>
    </xf>
    <xf numFmtId="164" fontId="42" fillId="15" borderId="3" xfId="0" applyNumberFormat="1" applyFont="1" applyFill="1" applyBorder="1" applyAlignment="1" applyProtection="1">
      <alignment horizontal="center" vertical="center"/>
      <protection locked="0"/>
    </xf>
    <xf numFmtId="164" fontId="42" fillId="15" borderId="1" xfId="0" applyNumberFormat="1" applyFont="1" applyFill="1" applyBorder="1" applyAlignment="1" applyProtection="1">
      <alignment horizontal="center" vertical="center"/>
      <protection locked="0"/>
    </xf>
    <xf numFmtId="164" fontId="42" fillId="15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indent="1"/>
      <protection hidden="1"/>
    </xf>
    <xf numFmtId="0" fontId="7" fillId="2" borderId="3" xfId="0" applyFont="1" applyFill="1" applyBorder="1" applyAlignment="1" applyProtection="1">
      <alignment horizontal="left" vertical="center" indent="1"/>
      <protection hidden="1"/>
    </xf>
    <xf numFmtId="0" fontId="29" fillId="4" borderId="2" xfId="0" applyFont="1" applyFill="1" applyBorder="1" applyAlignment="1" applyProtection="1">
      <alignment vertical="center"/>
      <protection locked="0"/>
    </xf>
    <xf numFmtId="0" fontId="39" fillId="2" borderId="13" xfId="0" applyFont="1" applyFill="1" applyBorder="1" applyAlignment="1" applyProtection="1">
      <alignment horizontal="left" vertical="center" indent="1"/>
      <protection hidden="1"/>
    </xf>
    <xf numFmtId="0" fontId="39" fillId="2" borderId="14" xfId="0" applyFont="1" applyFill="1" applyBorder="1" applyAlignment="1" applyProtection="1">
      <alignment horizontal="left" vertical="center" inden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" fillId="15" borderId="25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13" xfId="0" applyFont="1" applyFill="1" applyBorder="1" applyAlignment="1" applyProtection="1">
      <alignment horizontal="left" vertical="center" indent="1"/>
      <protection hidden="1"/>
    </xf>
    <xf numFmtId="0" fontId="7" fillId="2" borderId="14" xfId="0" applyFont="1" applyFill="1" applyBorder="1" applyAlignment="1" applyProtection="1">
      <alignment horizontal="left" vertical="center" indent="1"/>
      <protection hidden="1"/>
    </xf>
    <xf numFmtId="165" fontId="1" fillId="15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15" borderId="2" xfId="0" applyFont="1" applyFill="1" applyBorder="1" applyAlignment="1">
      <alignment horizontal="left" vertical="center"/>
    </xf>
    <xf numFmtId="0" fontId="1" fillId="15" borderId="30" xfId="0" applyFont="1" applyFill="1" applyBorder="1" applyAlignment="1">
      <alignment horizontal="left" vertical="center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1" fillId="15" borderId="2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15" borderId="25" xfId="0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>
      <alignment horizontal="left" vertical="center" wrapText="1"/>
    </xf>
    <xf numFmtId="0" fontId="1" fillId="15" borderId="10" xfId="0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 applyProtection="1">
      <alignment horizontal="right" vertical="center" indent="2"/>
      <protection hidden="1"/>
    </xf>
    <xf numFmtId="2" fontId="6" fillId="2" borderId="13" xfId="0" applyNumberFormat="1" applyFont="1" applyFill="1" applyBorder="1" applyAlignment="1" applyProtection="1">
      <alignment horizontal="right" vertical="center" indent="2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34" xfId="0" applyFont="1" applyFill="1" applyBorder="1" applyAlignment="1">
      <alignment horizontal="left" vertical="center"/>
    </xf>
    <xf numFmtId="0" fontId="1" fillId="15" borderId="3" xfId="0" applyFont="1" applyFill="1" applyBorder="1" applyAlignment="1">
      <alignment horizontal="left" vertical="center"/>
    </xf>
    <xf numFmtId="0" fontId="1" fillId="15" borderId="7" xfId="0" applyFont="1" applyFill="1" applyBorder="1" applyAlignment="1">
      <alignment horizontal="left" vertical="center"/>
    </xf>
    <xf numFmtId="0" fontId="1" fillId="15" borderId="8" xfId="0" applyFont="1" applyFill="1" applyBorder="1" applyAlignment="1">
      <alignment horizontal="left" vertical="center"/>
    </xf>
    <xf numFmtId="0" fontId="29" fillId="15" borderId="2" xfId="0" applyFont="1" applyFill="1" applyBorder="1" applyAlignment="1">
      <alignment horizontal="left" vertical="center"/>
    </xf>
    <xf numFmtId="167" fontId="1" fillId="15" borderId="2" xfId="0" applyNumberFormat="1" applyFont="1" applyFill="1" applyBorder="1" applyAlignment="1">
      <alignment horizontal="left" vertical="center"/>
    </xf>
    <xf numFmtId="167" fontId="1" fillId="15" borderId="3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 applyProtection="1">
      <alignment horizontal="right" vertical="center" indent="2"/>
      <protection hidden="1"/>
    </xf>
    <xf numFmtId="2" fontId="6" fillId="2" borderId="20" xfId="0" applyNumberFormat="1" applyFont="1" applyFill="1" applyBorder="1" applyAlignment="1" applyProtection="1">
      <alignment horizontal="right" vertical="center" indent="2"/>
      <protection hidden="1"/>
    </xf>
    <xf numFmtId="0" fontId="1" fillId="2" borderId="35" xfId="0" applyFont="1" applyFill="1" applyBorder="1" applyAlignment="1">
      <alignment horizontal="left" vertical="center"/>
    </xf>
    <xf numFmtId="0" fontId="1" fillId="15" borderId="35" xfId="0" applyFont="1" applyFill="1" applyBorder="1" applyAlignment="1">
      <alignment horizontal="center" vertical="center"/>
    </xf>
    <xf numFmtId="0" fontId="1" fillId="15" borderId="37" xfId="0" applyFont="1" applyFill="1" applyBorder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  <protection hidden="1"/>
    </xf>
    <xf numFmtId="0" fontId="5" fillId="3" borderId="27" xfId="0" applyFont="1" applyFill="1" applyBorder="1" applyAlignment="1" applyProtection="1">
      <alignment horizontal="center" vertical="center"/>
      <protection hidden="1"/>
    </xf>
    <xf numFmtId="0" fontId="5" fillId="3" borderId="28" xfId="0" applyFont="1" applyFill="1" applyBorder="1" applyAlignment="1" applyProtection="1">
      <alignment horizontal="center" vertical="center"/>
      <protection hidden="1"/>
    </xf>
    <xf numFmtId="0" fontId="1" fillId="15" borderId="10" xfId="0" applyFont="1" applyFill="1" applyBorder="1" applyAlignment="1">
      <alignment horizontal="left" vertical="center"/>
    </xf>
    <xf numFmtId="0" fontId="1" fillId="15" borderId="1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15" borderId="35" xfId="0" applyFont="1" applyFill="1" applyBorder="1" applyAlignment="1">
      <alignment horizontal="left" vertical="center"/>
    </xf>
    <xf numFmtId="0" fontId="1" fillId="15" borderId="37" xfId="0" applyFont="1" applyFill="1" applyBorder="1" applyAlignment="1">
      <alignment horizontal="left" vertical="center"/>
    </xf>
    <xf numFmtId="0" fontId="1" fillId="15" borderId="25" xfId="0" applyFont="1" applyFill="1" applyBorder="1" applyAlignment="1">
      <alignment horizontal="left" vertical="center" wrapText="1"/>
    </xf>
    <xf numFmtId="0" fontId="1" fillId="15" borderId="26" xfId="0" applyFont="1" applyFill="1" applyBorder="1" applyAlignment="1">
      <alignment horizontal="left" vertical="center" wrapText="1"/>
    </xf>
    <xf numFmtId="0" fontId="1" fillId="15" borderId="25" xfId="0" applyFont="1" applyFill="1" applyBorder="1" applyAlignment="1">
      <alignment horizontal="center" vertical="center"/>
    </xf>
    <xf numFmtId="0" fontId="43" fillId="17" borderId="0" xfId="0" applyFont="1" applyFill="1" applyAlignment="1">
      <alignment horizontal="center" vertical="center"/>
    </xf>
    <xf numFmtId="0" fontId="38" fillId="17" borderId="0" xfId="0" applyFont="1" applyFill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3" fillId="18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26" fillId="15" borderId="9" xfId="0" applyNumberFormat="1" applyFont="1" applyFill="1" applyBorder="1" applyAlignment="1" applyProtection="1">
      <alignment horizontal="center" vertical="center"/>
      <protection locked="0"/>
    </xf>
    <xf numFmtId="49" fontId="26" fillId="15" borderId="3" xfId="0" applyNumberFormat="1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64" fontId="26" fillId="15" borderId="1" xfId="0" applyNumberFormat="1" applyFont="1" applyFill="1" applyBorder="1" applyAlignment="1" applyProtection="1">
      <alignment horizontal="center" vertical="center"/>
      <protection locked="0"/>
    </xf>
    <xf numFmtId="164" fontId="26" fillId="15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4" fontId="26" fillId="15" borderId="9" xfId="0" applyNumberFormat="1" applyFont="1" applyFill="1" applyBorder="1" applyAlignment="1" applyProtection="1">
      <alignment horizontal="center" vertical="center"/>
      <protection locked="0"/>
    </xf>
    <xf numFmtId="164" fontId="26" fillId="15" borderId="3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center" vertical="center"/>
    </xf>
    <xf numFmtId="164" fontId="28" fillId="15" borderId="9" xfId="0" applyNumberFormat="1" applyFont="1" applyFill="1" applyBorder="1" applyAlignment="1" applyProtection="1">
      <alignment horizontal="center" vertical="center"/>
      <protection locked="0"/>
    </xf>
    <xf numFmtId="164" fontId="28" fillId="15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9" xfId="0" applyNumberFormat="1" applyFont="1" applyFill="1" applyBorder="1" applyAlignment="1">
      <alignment horizontal="right" vertical="center" indent="3"/>
    </xf>
    <xf numFmtId="2" fontId="6" fillId="2" borderId="2" xfId="0" applyNumberFormat="1" applyFont="1" applyFill="1" applyBorder="1" applyAlignment="1">
      <alignment horizontal="right" vertical="center" indent="3"/>
    </xf>
    <xf numFmtId="0" fontId="5" fillId="16" borderId="4" xfId="0" applyFont="1" applyFill="1" applyBorder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7" fillId="15" borderId="13" xfId="0" applyFont="1" applyFill="1" applyBorder="1" applyAlignment="1" applyProtection="1">
      <alignment horizontal="left" vertical="center" indent="1"/>
      <protection locked="0"/>
    </xf>
    <xf numFmtId="0" fontId="7" fillId="15" borderId="14" xfId="0" applyFont="1" applyFill="1" applyBorder="1" applyAlignment="1" applyProtection="1">
      <alignment horizontal="left" vertical="center" indent="1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0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rgb="FFFFFFF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FFF0"/>
      </font>
    </dxf>
    <dxf>
      <font>
        <color rgb="FFFFFFF0"/>
      </font>
    </dxf>
    <dxf>
      <font>
        <color rgb="FFFFFFF0"/>
      </font>
      <fill>
        <patternFill>
          <bgColor rgb="FFFFFFF0"/>
        </patternFill>
      </fill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rgb="FFFFFFF0"/>
      </font>
    </dxf>
    <dxf>
      <font>
        <color rgb="FFFFFFF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rgb="FFFFFF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6600"/>
      <color rgb="FF00CC66"/>
      <color rgb="FF009900"/>
      <color rgb="FFFFFFF0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</xdr:colOff>
      <xdr:row>2</xdr:row>
      <xdr:rowOff>42332</xdr:rowOff>
    </xdr:from>
    <xdr:to>
      <xdr:col>15</xdr:col>
      <xdr:colOff>550333</xdr:colOff>
      <xdr:row>5</xdr:row>
      <xdr:rowOff>31749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C44E4B-E3BB-3BE1-5FC7-ACA762D4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4" y="359832"/>
          <a:ext cx="1132416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15</xdr:col>
      <xdr:colOff>550332</xdr:colOff>
      <xdr:row>5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E7B074-E80C-4F4E-81A7-4A0947BF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3" y="370417"/>
          <a:ext cx="1132416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15</xdr:col>
      <xdr:colOff>550332</xdr:colOff>
      <xdr:row>5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A24685-49CE-4263-8692-1B263FDE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3" y="370417"/>
          <a:ext cx="1132416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15</xdr:col>
      <xdr:colOff>550332</xdr:colOff>
      <xdr:row>5</xdr:row>
      <xdr:rowOff>42334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57826E-1790-4AED-A877-7ABE5586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3" y="370417"/>
          <a:ext cx="1132416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21168</xdr:rowOff>
    </xdr:from>
    <xdr:to>
      <xdr:col>15</xdr:col>
      <xdr:colOff>550332</xdr:colOff>
      <xdr:row>4</xdr:row>
      <xdr:rowOff>63502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EFC94-409D-4389-A583-313829A1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3" y="21168"/>
          <a:ext cx="1132416" cy="33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pb.co.nz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info@epb.co.nz" TargetMode="External"/><Relationship Id="rId1" Type="http://schemas.openxmlformats.org/officeDocument/2006/relationships/hyperlink" Target="http://www.elephantplasterboard.co.nz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elephantplasterboard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elephantplasterboard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lephantplasterboard.co.nz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elephantplasterboard.co.nz/" TargetMode="External"/><Relationship Id="rId1" Type="http://schemas.openxmlformats.org/officeDocument/2006/relationships/hyperlink" Target="mailto:sales@elephantplasterboard.co.nz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AA99-D625-4B85-BE68-C321C5ECF17F}">
  <sheetPr codeName="Sheet1">
    <pageSetUpPr fitToPage="1"/>
  </sheetPr>
  <dimension ref="A1:AC250"/>
  <sheetViews>
    <sheetView tabSelected="1" zoomScale="90" zoomScaleNormal="90" workbookViewId="0">
      <selection activeCell="C10" sqref="C10:D10"/>
    </sheetView>
  </sheetViews>
  <sheetFormatPr defaultRowHeight="15" x14ac:dyDescent="0.25"/>
  <cols>
    <col min="1" max="1" width="1.7109375" customWidth="1"/>
    <col min="2" max="2" width="16.7109375" customWidth="1"/>
    <col min="3" max="4" width="14.7109375" customWidth="1"/>
    <col min="5" max="8" width="8.7109375" customWidth="1"/>
    <col min="9" max="9" width="2.7109375" customWidth="1"/>
    <col min="10" max="10" width="16.7109375" customWidth="1"/>
    <col min="11" max="12" width="14.7109375" customWidth="1"/>
    <col min="13" max="16" width="8.7109375" style="11" customWidth="1"/>
    <col min="18" max="18" width="9.140625" customWidth="1"/>
    <col min="20" max="20" width="12.28515625" customWidth="1"/>
    <col min="21" max="21" width="17.85546875" customWidth="1"/>
    <col min="22" max="22" width="9.140625" customWidth="1"/>
    <col min="25" max="25" width="18" customWidth="1"/>
    <col min="28" max="28" width="8.7109375" customWidth="1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127" t="s">
        <v>235</v>
      </c>
      <c r="C2" s="225" t="s">
        <v>225</v>
      </c>
      <c r="D2" s="225"/>
      <c r="E2" s="225"/>
      <c r="F2" s="225"/>
      <c r="G2" s="225"/>
      <c r="H2" s="225" t="s">
        <v>104</v>
      </c>
      <c r="I2" s="225"/>
      <c r="J2" s="128">
        <f ca="1">_xlfn.SHEET()</f>
        <v>1</v>
      </c>
      <c r="K2" s="226" t="str">
        <f>CONCATENATE(K13,DROPDOWN!G8,K14,DROPDOWN!G9,O13)</f>
        <v xml:space="preserve">  </v>
      </c>
      <c r="L2" s="227"/>
      <c r="M2" s="227"/>
      <c r="N2" s="227"/>
      <c r="O2" s="227"/>
      <c r="P2" s="228"/>
      <c r="Q2" s="129"/>
      <c r="R2" s="50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30"/>
      <c r="R3" s="50"/>
    </row>
    <row r="4" spans="1:29" ht="12" customHeight="1" x14ac:dyDescent="0.25">
      <c r="A4" s="1"/>
      <c r="B4" s="44" t="s">
        <v>170</v>
      </c>
      <c r="C4" s="229" t="s">
        <v>128</v>
      </c>
      <c r="D4" s="229"/>
      <c r="E4" s="229"/>
      <c r="F4" s="229"/>
      <c r="G4" s="229"/>
      <c r="H4" s="229"/>
      <c r="I4" s="229"/>
      <c r="J4" s="229"/>
      <c r="K4" s="73" t="s">
        <v>129</v>
      </c>
      <c r="L4" s="230" t="s">
        <v>230</v>
      </c>
      <c r="M4" s="230"/>
      <c r="N4" s="230"/>
      <c r="P4" s="28"/>
      <c r="Q4" s="131"/>
      <c r="R4" s="131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2" customHeight="1" x14ac:dyDescent="0.25">
      <c r="A5" s="1"/>
      <c r="B5" s="231" t="s">
        <v>127</v>
      </c>
      <c r="C5" s="231"/>
      <c r="D5" s="231"/>
      <c r="E5" s="231"/>
      <c r="F5" s="231"/>
      <c r="G5" s="231"/>
      <c r="H5" s="231"/>
      <c r="I5" s="231"/>
      <c r="J5" s="231"/>
      <c r="K5" s="67"/>
      <c r="L5" s="1"/>
      <c r="M5" s="2"/>
      <c r="N5" s="2"/>
      <c r="O5" s="2"/>
      <c r="P5" s="2"/>
      <c r="Q5" s="130"/>
      <c r="R5" s="132" t="s">
        <v>175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2" customHeight="1" x14ac:dyDescent="0.25">
      <c r="A6" s="1"/>
      <c r="B6" s="231" t="s">
        <v>125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130"/>
      <c r="R6" s="5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2" customHeight="1" x14ac:dyDescent="0.25">
      <c r="A7" s="1"/>
      <c r="B7" s="232" t="s">
        <v>126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30"/>
      <c r="R7" s="5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" customHeight="1" x14ac:dyDescent="0.25">
      <c r="A8" s="1"/>
      <c r="B8" s="231" t="s">
        <v>122</v>
      </c>
      <c r="C8" s="231"/>
      <c r="D8" s="231"/>
      <c r="E8" s="231"/>
      <c r="F8" s="231"/>
      <c r="G8" s="231"/>
      <c r="H8" s="68"/>
      <c r="I8" s="233" t="s">
        <v>184</v>
      </c>
      <c r="J8" s="233"/>
      <c r="K8" s="233"/>
      <c r="L8" s="233"/>
      <c r="M8" s="233"/>
      <c r="N8" s="233"/>
      <c r="O8" s="233"/>
      <c r="P8" s="233"/>
      <c r="Q8" s="130"/>
      <c r="R8" s="5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3.6" customHeight="1" x14ac:dyDescent="0.25">
      <c r="A9" s="1"/>
      <c r="B9" s="70"/>
      <c r="C9" s="70"/>
      <c r="D9" s="70"/>
      <c r="E9" s="70"/>
      <c r="F9" s="70"/>
      <c r="G9" s="70"/>
      <c r="H9" s="70"/>
      <c r="I9" s="233"/>
      <c r="J9" s="233"/>
      <c r="K9" s="233"/>
      <c r="L9" s="233"/>
      <c r="M9" s="233"/>
      <c r="N9" s="233"/>
      <c r="O9" s="233"/>
      <c r="P9" s="233"/>
      <c r="Q9" s="130"/>
      <c r="R9" s="50"/>
    </row>
    <row r="10" spans="1:29" ht="20.100000000000001" customHeight="1" x14ac:dyDescent="0.25">
      <c r="A10" s="1"/>
      <c r="B10" s="23" t="s">
        <v>4</v>
      </c>
      <c r="C10" s="245"/>
      <c r="D10" s="245"/>
      <c r="E10" s="234" t="s">
        <v>5</v>
      </c>
      <c r="F10" s="234"/>
      <c r="G10" s="245"/>
      <c r="H10" s="252"/>
      <c r="I10" s="4"/>
      <c r="J10" s="22" t="str">
        <f>IF(OR(C12=DROPDOWN!B4,C12=DROPDOWN!B7),"PICK UP DATE:","DELIVERY DATE:")</f>
        <v>DELIVERY DATE:</v>
      </c>
      <c r="K10" s="249"/>
      <c r="L10" s="249"/>
      <c r="M10" s="261" t="str">
        <f>IF(OR(C12=DROPDOWN!B4,C12=DROPDOWN!B7),"PICK UP TIME:","DELIVERY TIME:")</f>
        <v>DELIVERY TIME:</v>
      </c>
      <c r="N10" s="261"/>
      <c r="O10" s="259" t="s">
        <v>1</v>
      </c>
      <c r="P10" s="260"/>
      <c r="Q10" s="50"/>
      <c r="R10" s="50"/>
    </row>
    <row r="11" spans="1:29" ht="20.100000000000001" customHeight="1" x14ac:dyDescent="0.25">
      <c r="A11" s="1"/>
      <c r="B11" s="23" t="s">
        <v>113</v>
      </c>
      <c r="C11" s="235"/>
      <c r="D11" s="235"/>
      <c r="E11" s="234" t="s">
        <v>6</v>
      </c>
      <c r="F11" s="234"/>
      <c r="G11" s="245"/>
      <c r="H11" s="252"/>
      <c r="I11" s="4"/>
      <c r="J11" s="22" t="s">
        <v>136</v>
      </c>
      <c r="K11" s="259" t="s">
        <v>1</v>
      </c>
      <c r="L11" s="259"/>
      <c r="M11" s="261" t="s">
        <v>7</v>
      </c>
      <c r="N11" s="261"/>
      <c r="O11" s="259" t="s">
        <v>1</v>
      </c>
      <c r="P11" s="260"/>
      <c r="Q11" s="50"/>
      <c r="R11" s="50"/>
      <c r="S11" s="63"/>
      <c r="AA11" s="63"/>
      <c r="AB11" s="63"/>
      <c r="AC11" s="63"/>
    </row>
    <row r="12" spans="1:29" ht="20.100000000000001" customHeight="1" x14ac:dyDescent="0.25">
      <c r="A12" s="1"/>
      <c r="B12" s="23" t="s">
        <v>133</v>
      </c>
      <c r="C12" s="240" t="s">
        <v>1</v>
      </c>
      <c r="D12" s="240"/>
      <c r="E12" s="234" t="s">
        <v>8</v>
      </c>
      <c r="F12" s="234"/>
      <c r="G12" s="264"/>
      <c r="H12" s="265"/>
      <c r="I12" s="4"/>
      <c r="J12" s="22" t="s">
        <v>132</v>
      </c>
      <c r="K12" s="259" t="s">
        <v>56</v>
      </c>
      <c r="L12" s="259"/>
      <c r="M12" s="261" t="s">
        <v>11</v>
      </c>
      <c r="N12" s="261"/>
      <c r="O12" s="259" t="s">
        <v>1</v>
      </c>
      <c r="P12" s="260"/>
      <c r="Q12" s="50"/>
      <c r="R12" s="50"/>
      <c r="S12" s="64"/>
      <c r="Z12" s="64"/>
      <c r="AA12" s="64"/>
      <c r="AB12" s="64"/>
    </row>
    <row r="13" spans="1:29" ht="20.100000000000001" customHeight="1" x14ac:dyDescent="0.25">
      <c r="A13" s="1"/>
      <c r="B13" s="23" t="s">
        <v>0</v>
      </c>
      <c r="C13" s="245"/>
      <c r="D13" s="245"/>
      <c r="E13" s="234" t="s">
        <v>2</v>
      </c>
      <c r="F13" s="234"/>
      <c r="G13" s="250"/>
      <c r="H13" s="251"/>
      <c r="I13" s="4"/>
      <c r="J13" s="46" t="s">
        <v>12</v>
      </c>
      <c r="K13" s="272" t="s">
        <v>1</v>
      </c>
      <c r="L13" s="272"/>
      <c r="M13" s="284" t="s">
        <v>135</v>
      </c>
      <c r="N13" s="284"/>
      <c r="O13" s="272" t="s">
        <v>1</v>
      </c>
      <c r="P13" s="273"/>
      <c r="Q13" s="50"/>
      <c r="R13" s="50"/>
      <c r="S13" s="65"/>
      <c r="AA13" s="65"/>
      <c r="AB13" s="11"/>
      <c r="AC13" s="11"/>
    </row>
    <row r="14" spans="1:29" ht="20.100000000000001" customHeight="1" x14ac:dyDescent="0.25">
      <c r="A14" s="1"/>
      <c r="B14" s="236" t="s">
        <v>118</v>
      </c>
      <c r="C14" s="91" t="s">
        <v>115</v>
      </c>
      <c r="D14" s="20"/>
      <c r="E14" s="268" t="s">
        <v>116</v>
      </c>
      <c r="F14" s="268"/>
      <c r="G14" s="266"/>
      <c r="H14" s="267"/>
      <c r="I14" s="4"/>
      <c r="J14" s="85" t="s">
        <v>134</v>
      </c>
      <c r="K14" s="285"/>
      <c r="L14" s="285"/>
      <c r="M14" s="286" t="s">
        <v>148</v>
      </c>
      <c r="N14" s="286"/>
      <c r="O14" s="253"/>
      <c r="P14" s="254"/>
      <c r="Q14" s="50"/>
      <c r="R14" s="50"/>
      <c r="S14" s="65"/>
      <c r="T14" s="65"/>
      <c r="U14" s="65"/>
      <c r="V14" s="65"/>
      <c r="W14" s="65"/>
      <c r="X14" s="65"/>
      <c r="Y14" s="65"/>
      <c r="Z14" s="65"/>
      <c r="AA14" s="65"/>
      <c r="AB14" s="11"/>
      <c r="AC14" s="11"/>
    </row>
    <row r="15" spans="1:29" ht="20.100000000000001" customHeight="1" x14ac:dyDescent="0.25">
      <c r="A15" s="1"/>
      <c r="B15" s="237"/>
      <c r="C15" s="262"/>
      <c r="D15" s="262"/>
      <c r="E15" s="262"/>
      <c r="F15" s="262"/>
      <c r="G15" s="262"/>
      <c r="H15" s="263"/>
      <c r="I15" s="6"/>
      <c r="J15" s="22" t="s">
        <v>3</v>
      </c>
      <c r="K15" s="245"/>
      <c r="L15" s="245"/>
      <c r="M15" s="261" t="s">
        <v>117</v>
      </c>
      <c r="N15" s="261"/>
      <c r="O15" s="250"/>
      <c r="P15" s="251"/>
      <c r="Q15" s="50"/>
      <c r="R15" s="50"/>
      <c r="S15" s="5"/>
    </row>
    <row r="16" spans="1:29" ht="20.100000000000001" customHeight="1" x14ac:dyDescent="0.25">
      <c r="A16" s="1"/>
      <c r="B16" s="238"/>
      <c r="C16" s="253"/>
      <c r="D16" s="253"/>
      <c r="E16" s="253"/>
      <c r="F16" s="253"/>
      <c r="G16" s="253"/>
      <c r="H16" s="254"/>
      <c r="I16" s="6"/>
      <c r="J16" s="22" t="s">
        <v>114</v>
      </c>
      <c r="K16" s="245"/>
      <c r="L16" s="245"/>
      <c r="M16" s="261" t="s">
        <v>161</v>
      </c>
      <c r="N16" s="261"/>
      <c r="O16" s="259"/>
      <c r="P16" s="260"/>
      <c r="Q16" s="50"/>
      <c r="R16" s="50"/>
      <c r="S16" s="74"/>
    </row>
    <row r="17" spans="1:19" ht="4.9000000000000004" customHeight="1" x14ac:dyDescent="0.3">
      <c r="A17" s="1"/>
      <c r="B17" s="7"/>
      <c r="C17" s="7"/>
      <c r="D17" s="90"/>
      <c r="E17" s="90"/>
      <c r="F17" s="90"/>
      <c r="G17" s="246"/>
      <c r="H17" s="246"/>
      <c r="I17" s="8"/>
      <c r="J17" s="93"/>
      <c r="K17" s="93"/>
      <c r="L17" s="269"/>
      <c r="M17" s="269"/>
      <c r="N17" s="269"/>
      <c r="O17" s="269"/>
      <c r="P17" s="94"/>
      <c r="Q17" s="50"/>
      <c r="R17" s="50"/>
      <c r="S17" s="5"/>
    </row>
    <row r="18" spans="1:19" ht="20.100000000000001" customHeight="1" x14ac:dyDescent="0.25">
      <c r="A18" s="1"/>
      <c r="B18" s="277" t="s">
        <v>188</v>
      </c>
      <c r="C18" s="277"/>
      <c r="D18" s="277"/>
      <c r="E18" s="277"/>
      <c r="F18" s="277"/>
      <c r="G18" s="257" t="s">
        <v>13</v>
      </c>
      <c r="H18" s="257"/>
      <c r="I18" s="9"/>
      <c r="J18" s="293" t="s">
        <v>179</v>
      </c>
      <c r="K18" s="293"/>
      <c r="L18" s="293"/>
      <c r="M18" s="293"/>
      <c r="N18" s="293"/>
      <c r="O18" s="293"/>
      <c r="P18" s="293"/>
      <c r="Q18" s="50"/>
      <c r="R18" s="50"/>
      <c r="S18" s="5"/>
    </row>
    <row r="19" spans="1:19" ht="20.100000000000001" customHeight="1" x14ac:dyDescent="0.35">
      <c r="A19" s="1"/>
      <c r="B19" s="112" t="s">
        <v>178</v>
      </c>
      <c r="C19" s="24" t="s">
        <v>15</v>
      </c>
      <c r="D19" s="24" t="s">
        <v>14</v>
      </c>
      <c r="E19" s="208" t="s">
        <v>16</v>
      </c>
      <c r="F19" s="208"/>
      <c r="G19" s="239" t="s">
        <v>169</v>
      </c>
      <c r="H19" s="239"/>
      <c r="I19" s="10"/>
      <c r="J19" s="112" t="s">
        <v>178</v>
      </c>
      <c r="K19" s="24" t="s">
        <v>15</v>
      </c>
      <c r="L19" s="24" t="s">
        <v>14</v>
      </c>
      <c r="M19" s="208" t="s">
        <v>16</v>
      </c>
      <c r="N19" s="208"/>
      <c r="O19" s="239" t="s">
        <v>169</v>
      </c>
      <c r="P19" s="239"/>
      <c r="Q19" s="50"/>
      <c r="R19" s="50"/>
      <c r="S19" s="5"/>
    </row>
    <row r="20" spans="1:19" ht="20.100000000000001" customHeight="1" x14ac:dyDescent="0.25">
      <c r="A20" s="1"/>
      <c r="B20" s="107" t="s">
        <v>89</v>
      </c>
      <c r="C20" s="26">
        <v>2400</v>
      </c>
      <c r="D20" s="25" t="s">
        <v>18</v>
      </c>
      <c r="E20" s="210"/>
      <c r="F20" s="211"/>
      <c r="G20" s="216">
        <f t="shared" ref="G20:G27" si="0">(C20/1000*1.2*E20)</f>
        <v>0</v>
      </c>
      <c r="H20" s="217"/>
      <c r="I20" s="9"/>
      <c r="J20" s="107" t="s">
        <v>83</v>
      </c>
      <c r="K20" s="26">
        <v>2400</v>
      </c>
      <c r="L20" s="25" t="s">
        <v>18</v>
      </c>
      <c r="M20" s="270"/>
      <c r="N20" s="271"/>
      <c r="O20" s="216">
        <f t="shared" ref="O20:O23" si="1">(K20/1000*1.2*M20)</f>
        <v>0</v>
      </c>
      <c r="P20" s="217"/>
      <c r="Q20" s="50"/>
      <c r="R20" s="50"/>
      <c r="S20" s="5"/>
    </row>
    <row r="21" spans="1:19" ht="20.100000000000001" customHeight="1" x14ac:dyDescent="0.25">
      <c r="A21" s="1"/>
      <c r="B21" s="107" t="s">
        <v>90</v>
      </c>
      <c r="C21" s="26">
        <v>2700</v>
      </c>
      <c r="D21" s="25" t="s">
        <v>18</v>
      </c>
      <c r="E21" s="210"/>
      <c r="F21" s="211"/>
      <c r="G21" s="216">
        <f t="shared" si="0"/>
        <v>0</v>
      </c>
      <c r="H21" s="217"/>
      <c r="I21" s="9"/>
      <c r="J21" s="107" t="s">
        <v>84</v>
      </c>
      <c r="K21" s="26">
        <v>2700</v>
      </c>
      <c r="L21" s="25" t="s">
        <v>18</v>
      </c>
      <c r="M21" s="270"/>
      <c r="N21" s="271"/>
      <c r="O21" s="216">
        <f t="shared" si="1"/>
        <v>0</v>
      </c>
      <c r="P21" s="217"/>
      <c r="Q21" s="50"/>
      <c r="R21" s="50"/>
      <c r="S21" s="5"/>
    </row>
    <row r="22" spans="1:19" ht="20.100000000000001" customHeight="1" x14ac:dyDescent="0.25">
      <c r="A22" s="1"/>
      <c r="B22" s="107" t="s">
        <v>91</v>
      </c>
      <c r="C22" s="26">
        <v>3000</v>
      </c>
      <c r="D22" s="25" t="s">
        <v>18</v>
      </c>
      <c r="E22" s="210"/>
      <c r="F22" s="211"/>
      <c r="G22" s="216">
        <f t="shared" si="0"/>
        <v>0</v>
      </c>
      <c r="H22" s="217"/>
      <c r="I22" s="9"/>
      <c r="J22" s="107" t="s">
        <v>85</v>
      </c>
      <c r="K22" s="26">
        <v>3000</v>
      </c>
      <c r="L22" s="25" t="s">
        <v>18</v>
      </c>
      <c r="M22" s="270"/>
      <c r="N22" s="271"/>
      <c r="O22" s="216">
        <f t="shared" si="1"/>
        <v>0</v>
      </c>
      <c r="P22" s="217"/>
      <c r="Q22" s="50"/>
      <c r="R22" s="50"/>
      <c r="S22" s="5"/>
    </row>
    <row r="23" spans="1:19" ht="20.100000000000001" customHeight="1" x14ac:dyDescent="0.25">
      <c r="A23" s="1"/>
      <c r="B23" s="107" t="s">
        <v>92</v>
      </c>
      <c r="C23" s="26">
        <v>3300</v>
      </c>
      <c r="D23" s="25" t="s">
        <v>18</v>
      </c>
      <c r="E23" s="210"/>
      <c r="F23" s="211"/>
      <c r="G23" s="216">
        <f t="shared" si="0"/>
        <v>0</v>
      </c>
      <c r="H23" s="217"/>
      <c r="I23" s="9"/>
      <c r="J23" s="107" t="s">
        <v>86</v>
      </c>
      <c r="K23" s="26">
        <v>3600</v>
      </c>
      <c r="L23" s="25" t="s">
        <v>18</v>
      </c>
      <c r="M23" s="270"/>
      <c r="N23" s="271"/>
      <c r="O23" s="216">
        <f t="shared" si="1"/>
        <v>0</v>
      </c>
      <c r="P23" s="217"/>
      <c r="Q23" s="50"/>
      <c r="R23" s="50"/>
      <c r="S23" s="5"/>
    </row>
    <row r="24" spans="1:19" ht="20.100000000000001" customHeight="1" x14ac:dyDescent="0.25">
      <c r="A24" s="1"/>
      <c r="B24" s="107" t="s">
        <v>93</v>
      </c>
      <c r="C24" s="26">
        <v>3600</v>
      </c>
      <c r="D24" s="25" t="s">
        <v>18</v>
      </c>
      <c r="E24" s="210"/>
      <c r="F24" s="211"/>
      <c r="G24" s="216">
        <f t="shared" si="0"/>
        <v>0</v>
      </c>
      <c r="H24" s="217"/>
      <c r="I24" s="9"/>
      <c r="J24" s="107" t="s">
        <v>176</v>
      </c>
      <c r="K24" s="26">
        <v>4200</v>
      </c>
      <c r="L24" s="25" t="s">
        <v>18</v>
      </c>
      <c r="M24" s="270"/>
      <c r="N24" s="271"/>
      <c r="O24" s="216">
        <f>(K24/1000*1.2*M24)</f>
        <v>0</v>
      </c>
      <c r="P24" s="217"/>
      <c r="Q24" s="50"/>
      <c r="R24" s="50"/>
      <c r="S24" s="5"/>
    </row>
    <row r="25" spans="1:19" ht="20.100000000000001" customHeight="1" x14ac:dyDescent="0.25">
      <c r="A25" s="1"/>
      <c r="B25" s="107" t="s">
        <v>94</v>
      </c>
      <c r="C25" s="26">
        <v>4200</v>
      </c>
      <c r="D25" s="25" t="s">
        <v>18</v>
      </c>
      <c r="E25" s="210"/>
      <c r="F25" s="211"/>
      <c r="G25" s="216">
        <f t="shared" si="0"/>
        <v>0</v>
      </c>
      <c r="H25" s="217"/>
      <c r="I25" s="9"/>
      <c r="J25" s="107" t="s">
        <v>87</v>
      </c>
      <c r="K25" s="26">
        <v>4800</v>
      </c>
      <c r="L25" s="25" t="s">
        <v>18</v>
      </c>
      <c r="M25" s="270"/>
      <c r="N25" s="271"/>
      <c r="O25" s="216">
        <f>(K25/1000*1.2*M25)</f>
        <v>0</v>
      </c>
      <c r="P25" s="217"/>
      <c r="Q25" s="50"/>
      <c r="R25" s="50"/>
      <c r="S25" s="5"/>
    </row>
    <row r="26" spans="1:19" ht="20.100000000000001" customHeight="1" x14ac:dyDescent="0.25">
      <c r="A26" s="1"/>
      <c r="B26" s="107" t="s">
        <v>95</v>
      </c>
      <c r="C26" s="26">
        <v>4800</v>
      </c>
      <c r="D26" s="25" t="s">
        <v>18</v>
      </c>
      <c r="E26" s="210"/>
      <c r="F26" s="211"/>
      <c r="G26" s="216">
        <f t="shared" si="0"/>
        <v>0</v>
      </c>
      <c r="H26" s="217"/>
      <c r="I26" s="9"/>
      <c r="J26" s="108" t="s">
        <v>88</v>
      </c>
      <c r="K26" s="25">
        <v>6000</v>
      </c>
      <c r="L26" s="25" t="s">
        <v>18</v>
      </c>
      <c r="M26" s="275"/>
      <c r="N26" s="276"/>
      <c r="O26" s="247">
        <f>(K26/1000*1.2*M26)</f>
        <v>0</v>
      </c>
      <c r="P26" s="248"/>
      <c r="Q26" s="50"/>
      <c r="R26" s="50"/>
      <c r="S26" s="5"/>
    </row>
    <row r="27" spans="1:19" ht="20.100000000000001" customHeight="1" x14ac:dyDescent="0.25">
      <c r="A27" s="1"/>
      <c r="B27" s="108" t="s">
        <v>96</v>
      </c>
      <c r="C27" s="27">
        <v>6000</v>
      </c>
      <c r="D27" s="25" t="s">
        <v>18</v>
      </c>
      <c r="E27" s="212"/>
      <c r="F27" s="213"/>
      <c r="G27" s="247">
        <f t="shared" si="0"/>
        <v>0</v>
      </c>
      <c r="H27" s="248"/>
      <c r="I27" s="9"/>
      <c r="J27" s="257" t="s">
        <v>190</v>
      </c>
      <c r="K27" s="257"/>
      <c r="L27" s="257"/>
      <c r="M27" s="257"/>
      <c r="N27" s="257"/>
      <c r="O27" s="257" t="s">
        <v>13</v>
      </c>
      <c r="P27" s="257"/>
      <c r="Q27" s="50"/>
      <c r="R27" s="50"/>
      <c r="S27" s="5"/>
    </row>
    <row r="28" spans="1:19" ht="20.100000000000001" customHeight="1" x14ac:dyDescent="0.35">
      <c r="A28" s="1"/>
      <c r="B28" s="278" t="s">
        <v>189</v>
      </c>
      <c r="C28" s="278"/>
      <c r="D28" s="278"/>
      <c r="E28" s="278"/>
      <c r="F28" s="278"/>
      <c r="G28" s="257" t="s">
        <v>13</v>
      </c>
      <c r="H28" s="257"/>
      <c r="I28" s="9"/>
      <c r="J28" s="112" t="s">
        <v>178</v>
      </c>
      <c r="K28" s="24" t="s">
        <v>15</v>
      </c>
      <c r="L28" s="24" t="s">
        <v>14</v>
      </c>
      <c r="M28" s="208" t="s">
        <v>16</v>
      </c>
      <c r="N28" s="208"/>
      <c r="O28" s="239" t="s">
        <v>169</v>
      </c>
      <c r="P28" s="239"/>
      <c r="Q28" s="50"/>
      <c r="R28" s="50"/>
      <c r="S28" s="5"/>
    </row>
    <row r="29" spans="1:19" ht="20.100000000000001" customHeight="1" x14ac:dyDescent="0.35">
      <c r="A29" s="1"/>
      <c r="B29" s="112" t="s">
        <v>178</v>
      </c>
      <c r="C29" s="24" t="s">
        <v>15</v>
      </c>
      <c r="D29" s="24" t="s">
        <v>14</v>
      </c>
      <c r="E29" s="208" t="s">
        <v>16</v>
      </c>
      <c r="F29" s="208"/>
      <c r="G29" s="239" t="s">
        <v>169</v>
      </c>
      <c r="H29" s="239"/>
      <c r="I29" s="9"/>
      <c r="J29" s="107" t="s">
        <v>35</v>
      </c>
      <c r="K29" s="26">
        <v>2400</v>
      </c>
      <c r="L29" s="25" t="s">
        <v>18</v>
      </c>
      <c r="M29" s="210"/>
      <c r="N29" s="211"/>
      <c r="O29" s="216">
        <f t="shared" ref="O29:O36" si="2">(K29/1000*1.2*M29)</f>
        <v>0</v>
      </c>
      <c r="P29" s="217"/>
      <c r="Q29" s="50"/>
      <c r="R29" s="50"/>
    </row>
    <row r="30" spans="1:19" ht="20.100000000000001" customHeight="1" x14ac:dyDescent="0.25">
      <c r="A30" s="1"/>
      <c r="B30" s="107" t="s">
        <v>211</v>
      </c>
      <c r="C30" s="26">
        <v>2400</v>
      </c>
      <c r="D30" s="111" t="s">
        <v>24</v>
      </c>
      <c r="E30" s="210"/>
      <c r="F30" s="211"/>
      <c r="G30" s="216">
        <f t="shared" ref="G30:G35" si="3">(C30/1000*1.2*E30)</f>
        <v>0</v>
      </c>
      <c r="H30" s="217"/>
      <c r="I30" s="9"/>
      <c r="J30" s="107" t="s">
        <v>37</v>
      </c>
      <c r="K30" s="26">
        <v>2700</v>
      </c>
      <c r="L30" s="25" t="s">
        <v>18</v>
      </c>
      <c r="M30" s="210"/>
      <c r="N30" s="211"/>
      <c r="O30" s="216">
        <f t="shared" si="2"/>
        <v>0</v>
      </c>
      <c r="P30" s="217"/>
      <c r="Q30" s="50"/>
      <c r="R30" s="50"/>
    </row>
    <row r="31" spans="1:19" ht="20.100000000000001" customHeight="1" x14ac:dyDescent="0.25">
      <c r="A31" s="1"/>
      <c r="B31" s="107" t="s">
        <v>212</v>
      </c>
      <c r="C31" s="26">
        <v>3000</v>
      </c>
      <c r="D31" s="111" t="s">
        <v>24</v>
      </c>
      <c r="E31" s="210"/>
      <c r="F31" s="211"/>
      <c r="G31" s="216">
        <f t="shared" si="3"/>
        <v>0</v>
      </c>
      <c r="H31" s="217"/>
      <c r="I31" s="9"/>
      <c r="J31" s="107" t="s">
        <v>39</v>
      </c>
      <c r="K31" s="26">
        <v>3000</v>
      </c>
      <c r="L31" s="25" t="s">
        <v>18</v>
      </c>
      <c r="M31" s="210"/>
      <c r="N31" s="211"/>
      <c r="O31" s="216">
        <f t="shared" si="2"/>
        <v>0</v>
      </c>
      <c r="P31" s="217"/>
      <c r="Q31" s="50"/>
      <c r="R31" s="50"/>
    </row>
    <row r="32" spans="1:19" ht="20.100000000000001" customHeight="1" x14ac:dyDescent="0.25">
      <c r="A32" s="1"/>
      <c r="B32" s="107" t="s">
        <v>213</v>
      </c>
      <c r="C32" s="26">
        <v>3600</v>
      </c>
      <c r="D32" s="111" t="s">
        <v>24</v>
      </c>
      <c r="E32" s="210"/>
      <c r="F32" s="211"/>
      <c r="G32" s="216">
        <f t="shared" si="3"/>
        <v>0</v>
      </c>
      <c r="H32" s="217"/>
      <c r="I32" s="9"/>
      <c r="J32" s="107" t="s">
        <v>41</v>
      </c>
      <c r="K32" s="26">
        <v>3300</v>
      </c>
      <c r="L32" s="25" t="s">
        <v>18</v>
      </c>
      <c r="M32" s="210"/>
      <c r="N32" s="211"/>
      <c r="O32" s="216">
        <f t="shared" si="2"/>
        <v>0</v>
      </c>
      <c r="P32" s="217"/>
      <c r="Q32" s="50"/>
      <c r="R32" s="50"/>
    </row>
    <row r="33" spans="1:18" ht="20.100000000000001" customHeight="1" x14ac:dyDescent="0.25">
      <c r="A33" s="1"/>
      <c r="B33" s="107" t="s">
        <v>214</v>
      </c>
      <c r="C33" s="26">
        <v>4200</v>
      </c>
      <c r="D33" s="111" t="s">
        <v>24</v>
      </c>
      <c r="E33" s="210"/>
      <c r="F33" s="211"/>
      <c r="G33" s="216">
        <f t="shared" si="3"/>
        <v>0</v>
      </c>
      <c r="H33" s="217"/>
      <c r="I33" s="9"/>
      <c r="J33" s="107" t="s">
        <v>43</v>
      </c>
      <c r="K33" s="26">
        <v>3600</v>
      </c>
      <c r="L33" s="25" t="s">
        <v>18</v>
      </c>
      <c r="M33" s="210"/>
      <c r="N33" s="211"/>
      <c r="O33" s="216">
        <f t="shared" si="2"/>
        <v>0</v>
      </c>
      <c r="P33" s="217"/>
      <c r="Q33" s="50"/>
      <c r="R33" s="50"/>
    </row>
    <row r="34" spans="1:18" ht="20.100000000000001" customHeight="1" x14ac:dyDescent="0.25">
      <c r="A34" s="1"/>
      <c r="B34" s="107" t="s">
        <v>215</v>
      </c>
      <c r="C34" s="26">
        <v>4800</v>
      </c>
      <c r="D34" s="111" t="s">
        <v>24</v>
      </c>
      <c r="E34" s="210"/>
      <c r="F34" s="211"/>
      <c r="G34" s="216">
        <f t="shared" si="3"/>
        <v>0</v>
      </c>
      <c r="H34" s="217"/>
      <c r="I34" s="9"/>
      <c r="J34" s="107" t="s">
        <v>44</v>
      </c>
      <c r="K34" s="26">
        <v>4200</v>
      </c>
      <c r="L34" s="25" t="s">
        <v>18</v>
      </c>
      <c r="M34" s="210"/>
      <c r="N34" s="211"/>
      <c r="O34" s="216">
        <f t="shared" si="2"/>
        <v>0</v>
      </c>
      <c r="P34" s="217"/>
      <c r="Q34" s="50"/>
      <c r="R34" s="50"/>
    </row>
    <row r="35" spans="1:18" ht="20.100000000000001" customHeight="1" x14ac:dyDescent="0.25">
      <c r="A35" s="1"/>
      <c r="B35" s="109" t="s">
        <v>216</v>
      </c>
      <c r="C35" s="27">
        <v>6000</v>
      </c>
      <c r="D35" s="111" t="s">
        <v>24</v>
      </c>
      <c r="E35" s="212"/>
      <c r="F35" s="213"/>
      <c r="G35" s="247">
        <f t="shared" si="3"/>
        <v>0</v>
      </c>
      <c r="H35" s="248"/>
      <c r="I35" s="9"/>
      <c r="J35" s="107" t="s">
        <v>45</v>
      </c>
      <c r="K35" s="26">
        <v>4800</v>
      </c>
      <c r="L35" s="25" t="s">
        <v>18</v>
      </c>
      <c r="M35" s="210"/>
      <c r="N35" s="211"/>
      <c r="O35" s="216">
        <f t="shared" si="2"/>
        <v>0</v>
      </c>
      <c r="P35" s="217"/>
      <c r="Q35" s="50"/>
      <c r="R35" s="50"/>
    </row>
    <row r="36" spans="1:18" ht="20.100000000000001" customHeight="1" x14ac:dyDescent="0.25">
      <c r="A36" s="1"/>
      <c r="B36" s="279" t="s">
        <v>196</v>
      </c>
      <c r="C36" s="279"/>
      <c r="D36" s="279"/>
      <c r="E36" s="279"/>
      <c r="F36" s="279"/>
      <c r="G36" s="274" t="s">
        <v>31</v>
      </c>
      <c r="H36" s="274"/>
      <c r="I36" s="9"/>
      <c r="J36" s="108" t="s">
        <v>46</v>
      </c>
      <c r="K36" s="25">
        <v>6000</v>
      </c>
      <c r="L36" s="25" t="s">
        <v>18</v>
      </c>
      <c r="M36" s="212"/>
      <c r="N36" s="213"/>
      <c r="O36" s="247">
        <f t="shared" si="2"/>
        <v>0</v>
      </c>
      <c r="P36" s="248"/>
      <c r="Q36" s="50"/>
      <c r="R36" s="50"/>
    </row>
    <row r="37" spans="1:18" ht="20.100000000000001" customHeight="1" x14ac:dyDescent="0.35">
      <c r="A37" s="1"/>
      <c r="B37" s="112" t="s">
        <v>178</v>
      </c>
      <c r="C37" s="24" t="s">
        <v>15</v>
      </c>
      <c r="D37" s="24" t="s">
        <v>14</v>
      </c>
      <c r="E37" s="208" t="s">
        <v>16</v>
      </c>
      <c r="F37" s="208"/>
      <c r="G37" s="239" t="s">
        <v>169</v>
      </c>
      <c r="H37" s="239"/>
      <c r="I37" s="9"/>
      <c r="J37" s="294" t="s">
        <v>180</v>
      </c>
      <c r="K37" s="294"/>
      <c r="L37" s="294"/>
      <c r="M37" s="294"/>
      <c r="N37" s="294"/>
      <c r="O37" s="294" t="s">
        <v>13</v>
      </c>
      <c r="P37" s="294"/>
      <c r="Q37" s="50"/>
      <c r="R37" s="50"/>
    </row>
    <row r="38" spans="1:18" ht="20.100000000000001" customHeight="1" x14ac:dyDescent="0.35">
      <c r="A38" s="1"/>
      <c r="B38" s="113" t="s">
        <v>208</v>
      </c>
      <c r="C38" s="26">
        <v>3600</v>
      </c>
      <c r="D38" s="111" t="s">
        <v>24</v>
      </c>
      <c r="E38" s="241"/>
      <c r="F38" s="242"/>
      <c r="G38" s="216">
        <f>(C38/1000*1.35*E38)</f>
        <v>0</v>
      </c>
      <c r="H38" s="217"/>
      <c r="I38" s="9"/>
      <c r="J38" s="112" t="s">
        <v>178</v>
      </c>
      <c r="K38" s="24" t="s">
        <v>15</v>
      </c>
      <c r="L38" s="24" t="s">
        <v>14</v>
      </c>
      <c r="M38" s="208" t="s">
        <v>16</v>
      </c>
      <c r="N38" s="208"/>
      <c r="O38" s="239" t="s">
        <v>169</v>
      </c>
      <c r="P38" s="239"/>
      <c r="Q38" s="50"/>
      <c r="R38" s="50"/>
    </row>
    <row r="39" spans="1:18" ht="20.100000000000001" customHeight="1" x14ac:dyDescent="0.25">
      <c r="A39" s="1"/>
      <c r="B39" s="113" t="s">
        <v>209</v>
      </c>
      <c r="C39" s="26">
        <v>4800</v>
      </c>
      <c r="D39" s="111" t="s">
        <v>24</v>
      </c>
      <c r="E39" s="241"/>
      <c r="F39" s="242"/>
      <c r="G39" s="216">
        <f>(C39/1000*1.35*E39)</f>
        <v>0</v>
      </c>
      <c r="H39" s="217"/>
      <c r="I39" s="9"/>
      <c r="J39" s="107" t="s">
        <v>30</v>
      </c>
      <c r="K39" s="26">
        <v>2400</v>
      </c>
      <c r="L39" s="25" t="s">
        <v>18</v>
      </c>
      <c r="M39" s="255"/>
      <c r="N39" s="256"/>
      <c r="O39" s="216">
        <f t="shared" ref="O39:O44" si="4">(K39/1000*1.2*M39)</f>
        <v>0</v>
      </c>
      <c r="P39" s="217"/>
      <c r="Q39" s="50"/>
      <c r="R39" s="50"/>
    </row>
    <row r="40" spans="1:18" ht="20.100000000000001" customHeight="1" x14ac:dyDescent="0.25">
      <c r="A40" s="1"/>
      <c r="B40" s="114" t="s">
        <v>210</v>
      </c>
      <c r="C40" s="27">
        <v>6000</v>
      </c>
      <c r="D40" s="111" t="s">
        <v>24</v>
      </c>
      <c r="E40" s="243"/>
      <c r="F40" s="244"/>
      <c r="G40" s="247">
        <f>(C40/1000*1.35*E40)</f>
        <v>0</v>
      </c>
      <c r="H40" s="248"/>
      <c r="I40" s="9"/>
      <c r="J40" s="107" t="s">
        <v>32</v>
      </c>
      <c r="K40" s="26">
        <v>2700</v>
      </c>
      <c r="L40" s="25" t="s">
        <v>18</v>
      </c>
      <c r="M40" s="255"/>
      <c r="N40" s="256"/>
      <c r="O40" s="216">
        <f t="shared" si="4"/>
        <v>0</v>
      </c>
      <c r="P40" s="217"/>
      <c r="Q40" s="50"/>
      <c r="R40" s="50"/>
    </row>
    <row r="41" spans="1:18" ht="20.100000000000001" customHeight="1" x14ac:dyDescent="0.25">
      <c r="A41" s="1"/>
      <c r="B41" s="280" t="s">
        <v>236</v>
      </c>
      <c r="C41" s="280"/>
      <c r="D41" s="280"/>
      <c r="E41" s="280"/>
      <c r="F41" s="280"/>
      <c r="G41" s="219" t="s">
        <v>13</v>
      </c>
      <c r="H41" s="219"/>
      <c r="I41" s="9"/>
      <c r="J41" s="107" t="s">
        <v>33</v>
      </c>
      <c r="K41" s="26">
        <v>3000</v>
      </c>
      <c r="L41" s="25" t="s">
        <v>18</v>
      </c>
      <c r="M41" s="255"/>
      <c r="N41" s="256"/>
      <c r="O41" s="216">
        <f t="shared" si="4"/>
        <v>0</v>
      </c>
      <c r="P41" s="217"/>
      <c r="Q41" s="50"/>
      <c r="R41" s="50"/>
    </row>
    <row r="42" spans="1:18" ht="20.100000000000001" customHeight="1" thickBot="1" x14ac:dyDescent="0.4">
      <c r="A42" s="1"/>
      <c r="B42" s="112" t="s">
        <v>178</v>
      </c>
      <c r="C42" s="24" t="s">
        <v>15</v>
      </c>
      <c r="D42" s="24" t="s">
        <v>14</v>
      </c>
      <c r="E42" s="208" t="s">
        <v>16</v>
      </c>
      <c r="F42" s="208"/>
      <c r="G42" s="239" t="s">
        <v>169</v>
      </c>
      <c r="H42" s="239"/>
      <c r="I42" s="9"/>
      <c r="J42" s="117" t="s">
        <v>34</v>
      </c>
      <c r="K42" s="118">
        <v>3600</v>
      </c>
      <c r="L42" s="118" t="s">
        <v>18</v>
      </c>
      <c r="M42" s="324"/>
      <c r="N42" s="325"/>
      <c r="O42" s="214">
        <f t="shared" si="4"/>
        <v>0</v>
      </c>
      <c r="P42" s="215"/>
      <c r="Q42" s="50"/>
      <c r="R42" s="50"/>
    </row>
    <row r="43" spans="1:18" ht="20.100000000000001" customHeight="1" x14ac:dyDescent="0.25">
      <c r="A43" s="1"/>
      <c r="B43" s="107" t="s">
        <v>19</v>
      </c>
      <c r="C43" s="26">
        <v>2400</v>
      </c>
      <c r="D43" s="25" t="s">
        <v>18</v>
      </c>
      <c r="E43" s="282"/>
      <c r="F43" s="283"/>
      <c r="G43" s="216">
        <f t="shared" ref="G43:G46" si="5">(C43/1000*1.2*E43)</f>
        <v>0</v>
      </c>
      <c r="H43" s="217"/>
      <c r="I43" s="9"/>
      <c r="J43" s="115" t="s">
        <v>217</v>
      </c>
      <c r="K43" s="95">
        <v>2400</v>
      </c>
      <c r="L43" s="116" t="s">
        <v>24</v>
      </c>
      <c r="M43" s="326"/>
      <c r="N43" s="327"/>
      <c r="O43" s="287">
        <f t="shared" si="4"/>
        <v>0</v>
      </c>
      <c r="P43" s="288"/>
      <c r="Q43" s="50"/>
      <c r="R43" s="50"/>
    </row>
    <row r="44" spans="1:18" ht="20.100000000000001" customHeight="1" x14ac:dyDescent="0.25">
      <c r="A44" s="1"/>
      <c r="B44" s="107" t="s">
        <v>20</v>
      </c>
      <c r="C44" s="26">
        <v>2700</v>
      </c>
      <c r="D44" s="25" t="s">
        <v>18</v>
      </c>
      <c r="E44" s="282"/>
      <c r="F44" s="283"/>
      <c r="G44" s="216">
        <f t="shared" si="5"/>
        <v>0</v>
      </c>
      <c r="H44" s="217"/>
      <c r="I44" s="9"/>
      <c r="J44" s="114" t="s">
        <v>218</v>
      </c>
      <c r="K44" s="25">
        <v>4800</v>
      </c>
      <c r="L44" s="111" t="s">
        <v>24</v>
      </c>
      <c r="M44" s="289"/>
      <c r="N44" s="290"/>
      <c r="O44" s="247">
        <f t="shared" si="4"/>
        <v>0</v>
      </c>
      <c r="P44" s="248"/>
      <c r="Q44" s="50"/>
      <c r="R44" s="50"/>
    </row>
    <row r="45" spans="1:18" ht="20.100000000000001" customHeight="1" x14ac:dyDescent="0.25">
      <c r="A45" s="1"/>
      <c r="B45" s="107" t="s">
        <v>21</v>
      </c>
      <c r="C45" s="26">
        <v>3000</v>
      </c>
      <c r="D45" s="25" t="s">
        <v>18</v>
      </c>
      <c r="E45" s="282"/>
      <c r="F45" s="283"/>
      <c r="G45" s="216">
        <f t="shared" si="5"/>
        <v>0</v>
      </c>
      <c r="H45" s="217"/>
      <c r="I45" s="9"/>
      <c r="J45" s="294" t="s">
        <v>181</v>
      </c>
      <c r="K45" s="294"/>
      <c r="L45" s="294"/>
      <c r="M45" s="294"/>
      <c r="N45" s="294"/>
      <c r="O45" s="294" t="s">
        <v>13</v>
      </c>
      <c r="P45" s="294"/>
      <c r="Q45" s="50"/>
      <c r="R45" s="50"/>
    </row>
    <row r="46" spans="1:18" ht="20.100000000000001" customHeight="1" x14ac:dyDescent="0.35">
      <c r="A46" s="1"/>
      <c r="B46" s="107" t="s">
        <v>22</v>
      </c>
      <c r="C46" s="26">
        <v>3600</v>
      </c>
      <c r="D46" s="25" t="s">
        <v>18</v>
      </c>
      <c r="E46" s="282"/>
      <c r="F46" s="283"/>
      <c r="G46" s="216">
        <f t="shared" si="5"/>
        <v>0</v>
      </c>
      <c r="H46" s="217"/>
      <c r="I46" s="9"/>
      <c r="J46" s="112" t="s">
        <v>178</v>
      </c>
      <c r="K46" s="24" t="s">
        <v>15</v>
      </c>
      <c r="L46" s="24" t="s">
        <v>14</v>
      </c>
      <c r="M46" s="208" t="s">
        <v>16</v>
      </c>
      <c r="N46" s="208"/>
      <c r="O46" s="239" t="s">
        <v>169</v>
      </c>
      <c r="P46" s="239"/>
      <c r="Q46" s="50"/>
      <c r="R46" s="50"/>
    </row>
    <row r="47" spans="1:18" ht="20.100000000000001" customHeight="1" thickBot="1" x14ac:dyDescent="0.3">
      <c r="A47" s="1"/>
      <c r="B47" s="117" t="s">
        <v>23</v>
      </c>
      <c r="C47" s="118">
        <v>4800</v>
      </c>
      <c r="D47" s="118" t="s">
        <v>18</v>
      </c>
      <c r="E47" s="297"/>
      <c r="F47" s="298"/>
      <c r="G47" s="214">
        <f>(C47/1000*1.2*E47)</f>
        <v>0</v>
      </c>
      <c r="H47" s="215"/>
      <c r="I47" s="9"/>
      <c r="J47" s="107" t="s">
        <v>36</v>
      </c>
      <c r="K47" s="26">
        <v>2400</v>
      </c>
      <c r="L47" s="25" t="s">
        <v>18</v>
      </c>
      <c r="M47" s="255"/>
      <c r="N47" s="256"/>
      <c r="O47" s="216">
        <f>(K47/1000*1.2*M47)</f>
        <v>0</v>
      </c>
      <c r="P47" s="217"/>
      <c r="Q47" s="50"/>
      <c r="R47" s="50"/>
    </row>
    <row r="48" spans="1:18" ht="20.100000000000001" customHeight="1" x14ac:dyDescent="0.25">
      <c r="A48" s="1"/>
      <c r="B48" s="115" t="s">
        <v>228</v>
      </c>
      <c r="C48" s="95">
        <v>2400</v>
      </c>
      <c r="D48" s="116" t="s">
        <v>24</v>
      </c>
      <c r="E48" s="291"/>
      <c r="F48" s="292"/>
      <c r="G48" s="287">
        <f>(C48/1000*1.2*E48)</f>
        <v>0</v>
      </c>
      <c r="H48" s="288"/>
      <c r="I48" s="9"/>
      <c r="J48" s="107" t="s">
        <v>38</v>
      </c>
      <c r="K48" s="26">
        <v>2700</v>
      </c>
      <c r="L48" s="25" t="s">
        <v>18</v>
      </c>
      <c r="M48" s="255"/>
      <c r="N48" s="256"/>
      <c r="O48" s="216">
        <f>(K48/1000*1.2*M48)</f>
        <v>0</v>
      </c>
      <c r="P48" s="217"/>
      <c r="Q48" s="50"/>
      <c r="R48" s="50"/>
    </row>
    <row r="49" spans="1:18" ht="20.100000000000001" customHeight="1" x14ac:dyDescent="0.25">
      <c r="A49" s="1"/>
      <c r="B49" s="114" t="s">
        <v>229</v>
      </c>
      <c r="C49" s="25">
        <v>4800</v>
      </c>
      <c r="D49" s="111" t="s">
        <v>24</v>
      </c>
      <c r="E49" s="295"/>
      <c r="F49" s="296"/>
      <c r="G49" s="247">
        <f>(C49/1000*1.2*E49)</f>
        <v>0</v>
      </c>
      <c r="H49" s="248"/>
      <c r="I49" s="9"/>
      <c r="J49" s="107" t="s">
        <v>40</v>
      </c>
      <c r="K49" s="26">
        <v>3000</v>
      </c>
      <c r="L49" s="25" t="s">
        <v>18</v>
      </c>
      <c r="M49" s="255"/>
      <c r="N49" s="256"/>
      <c r="O49" s="216">
        <f>(K49/1000*1.2*M49)</f>
        <v>0</v>
      </c>
      <c r="P49" s="217"/>
      <c r="Q49" s="50"/>
      <c r="R49" s="50"/>
    </row>
    <row r="50" spans="1:18" ht="20.100000000000001" customHeight="1" x14ac:dyDescent="0.25">
      <c r="A50" s="1"/>
      <c r="B50" s="281" t="s">
        <v>237</v>
      </c>
      <c r="C50" s="281"/>
      <c r="D50" s="281"/>
      <c r="E50" s="281"/>
      <c r="F50" s="281"/>
      <c r="G50" s="258" t="s">
        <v>31</v>
      </c>
      <c r="H50" s="258"/>
      <c r="I50" s="9"/>
      <c r="J50" s="108" t="s">
        <v>42</v>
      </c>
      <c r="K50" s="25">
        <v>3600</v>
      </c>
      <c r="L50" s="119" t="s">
        <v>18</v>
      </c>
      <c r="M50" s="289"/>
      <c r="N50" s="290"/>
      <c r="O50" s="247">
        <f>(K50/1000*1.2*M50)</f>
        <v>0</v>
      </c>
      <c r="P50" s="248"/>
      <c r="Q50" s="50"/>
      <c r="R50" s="50"/>
    </row>
    <row r="51" spans="1:18" ht="20.100000000000001" customHeight="1" x14ac:dyDescent="0.25">
      <c r="A51" s="1"/>
      <c r="B51" s="24" t="s">
        <v>193</v>
      </c>
      <c r="C51" s="24" t="s">
        <v>15</v>
      </c>
      <c r="D51" s="24" t="s">
        <v>14</v>
      </c>
      <c r="E51" s="208" t="s">
        <v>16</v>
      </c>
      <c r="F51" s="208"/>
      <c r="G51" s="209" t="s">
        <v>169</v>
      </c>
      <c r="H51" s="209"/>
      <c r="I51" s="9"/>
      <c r="J51" s="218" t="s">
        <v>183</v>
      </c>
      <c r="K51" s="218"/>
      <c r="L51" s="218"/>
      <c r="M51" s="218"/>
      <c r="N51" s="218"/>
      <c r="O51" s="218" t="s">
        <v>13</v>
      </c>
      <c r="P51" s="218"/>
      <c r="Q51" s="50"/>
      <c r="R51" s="50"/>
    </row>
    <row r="52" spans="1:18" ht="20.100000000000001" customHeight="1" x14ac:dyDescent="0.35">
      <c r="A52" s="1"/>
      <c r="B52" s="108" t="s">
        <v>219</v>
      </c>
      <c r="C52" s="25">
        <v>2400</v>
      </c>
      <c r="D52" s="111" t="s">
        <v>24</v>
      </c>
      <c r="E52" s="282"/>
      <c r="F52" s="283"/>
      <c r="G52" s="216">
        <f t="shared" ref="G52:G53" si="6">(C52/1000*1.35*E52)</f>
        <v>0</v>
      </c>
      <c r="H52" s="217"/>
      <c r="I52" s="9"/>
      <c r="J52" s="112" t="s">
        <v>178</v>
      </c>
      <c r="K52" s="24" t="s">
        <v>15</v>
      </c>
      <c r="L52" s="24" t="s">
        <v>14</v>
      </c>
      <c r="M52" s="208" t="s">
        <v>16</v>
      </c>
      <c r="N52" s="208"/>
      <c r="O52" s="209" t="s">
        <v>169</v>
      </c>
      <c r="P52" s="209"/>
      <c r="Q52" s="50"/>
      <c r="R52" s="50"/>
    </row>
    <row r="53" spans="1:18" ht="20.100000000000001" customHeight="1" x14ac:dyDescent="0.25">
      <c r="A53" s="1"/>
      <c r="B53" s="108" t="s">
        <v>220</v>
      </c>
      <c r="C53" s="25">
        <v>4800</v>
      </c>
      <c r="D53" s="111" t="s">
        <v>24</v>
      </c>
      <c r="E53" s="295">
        <v>0</v>
      </c>
      <c r="F53" s="296"/>
      <c r="G53" s="247">
        <f t="shared" si="6"/>
        <v>0</v>
      </c>
      <c r="H53" s="248"/>
      <c r="I53" s="9"/>
      <c r="J53" s="107" t="s">
        <v>83</v>
      </c>
      <c r="K53" s="26">
        <v>2400</v>
      </c>
      <c r="L53" s="25" t="s">
        <v>18</v>
      </c>
      <c r="M53" s="204"/>
      <c r="N53" s="205"/>
      <c r="O53" s="216">
        <f t="shared" ref="O53:O59" si="7">(K53/1000*1.2*M53)</f>
        <v>0</v>
      </c>
      <c r="P53" s="217"/>
      <c r="Q53" s="50"/>
      <c r="R53" s="50"/>
    </row>
    <row r="54" spans="1:18" ht="20.100000000000001" customHeight="1" x14ac:dyDescent="0.25">
      <c r="A54" s="1"/>
      <c r="B54" s="219" t="s">
        <v>238</v>
      </c>
      <c r="C54" s="219"/>
      <c r="D54" s="219"/>
      <c r="E54" s="219"/>
      <c r="F54" s="219"/>
      <c r="G54" s="219" t="s">
        <v>13</v>
      </c>
      <c r="H54" s="219"/>
      <c r="I54" s="9"/>
      <c r="J54" s="107" t="s">
        <v>84</v>
      </c>
      <c r="K54" s="26">
        <v>2700</v>
      </c>
      <c r="L54" s="25" t="s">
        <v>18</v>
      </c>
      <c r="M54" s="204"/>
      <c r="N54" s="205"/>
      <c r="O54" s="216">
        <f>(K54/1000*1.2*M54)</f>
        <v>0</v>
      </c>
      <c r="P54" s="217"/>
      <c r="Q54" s="50"/>
      <c r="R54" s="50"/>
    </row>
    <row r="55" spans="1:18" ht="20.100000000000001" customHeight="1" x14ac:dyDescent="0.25">
      <c r="A55" s="1"/>
      <c r="B55" s="24" t="s">
        <v>178</v>
      </c>
      <c r="C55" s="24" t="s">
        <v>15</v>
      </c>
      <c r="D55" s="24" t="s">
        <v>14</v>
      </c>
      <c r="E55" s="208" t="s">
        <v>16</v>
      </c>
      <c r="F55" s="208"/>
      <c r="G55" s="209" t="s">
        <v>169</v>
      </c>
      <c r="H55" s="209"/>
      <c r="I55" s="9"/>
      <c r="J55" s="107" t="s">
        <v>85</v>
      </c>
      <c r="K55" s="26">
        <v>3000</v>
      </c>
      <c r="L55" s="25" t="s">
        <v>18</v>
      </c>
      <c r="M55" s="204"/>
      <c r="N55" s="205"/>
      <c r="O55" s="216">
        <f>(K55/1000*1.2*M55)</f>
        <v>0</v>
      </c>
      <c r="P55" s="217"/>
      <c r="Q55" s="50"/>
      <c r="R55" s="50"/>
    </row>
    <row r="56" spans="1:18" ht="20.100000000000001" customHeight="1" x14ac:dyDescent="0.25">
      <c r="A56" s="1"/>
      <c r="B56" s="107" t="s">
        <v>25</v>
      </c>
      <c r="C56" s="26">
        <v>2400</v>
      </c>
      <c r="D56" s="25" t="s">
        <v>18</v>
      </c>
      <c r="E56" s="282"/>
      <c r="F56" s="283"/>
      <c r="G56" s="216">
        <f>(C56/1000*1.2*E56)</f>
        <v>0</v>
      </c>
      <c r="H56" s="217"/>
      <c r="I56" s="9"/>
      <c r="J56" s="108" t="s">
        <v>86</v>
      </c>
      <c r="K56" s="25">
        <v>3600</v>
      </c>
      <c r="L56" s="25" t="s">
        <v>18</v>
      </c>
      <c r="M56" s="204"/>
      <c r="N56" s="205"/>
      <c r="O56" s="216">
        <f>(K56/1000*1.2*M56)</f>
        <v>0</v>
      </c>
      <c r="P56" s="217"/>
      <c r="Q56" s="50"/>
      <c r="R56" s="50"/>
    </row>
    <row r="57" spans="1:18" ht="20.100000000000001" customHeight="1" x14ac:dyDescent="0.25">
      <c r="A57" s="1"/>
      <c r="B57" s="107" t="s">
        <v>26</v>
      </c>
      <c r="C57" s="26">
        <v>2700</v>
      </c>
      <c r="D57" s="25" t="s">
        <v>18</v>
      </c>
      <c r="E57" s="282"/>
      <c r="F57" s="283"/>
      <c r="G57" s="216">
        <f>(C57/1000*1.2*E57)</f>
        <v>0</v>
      </c>
      <c r="H57" s="217"/>
      <c r="I57" s="9"/>
      <c r="J57" s="108" t="s">
        <v>176</v>
      </c>
      <c r="K57" s="25">
        <v>4200</v>
      </c>
      <c r="L57" s="25" t="s">
        <v>18</v>
      </c>
      <c r="M57" s="204"/>
      <c r="N57" s="205"/>
      <c r="O57" s="216">
        <f>(K57/1000*1.2*M57)</f>
        <v>0</v>
      </c>
      <c r="P57" s="217"/>
      <c r="Q57" s="50"/>
      <c r="R57" s="50"/>
    </row>
    <row r="58" spans="1:18" ht="20.100000000000001" customHeight="1" x14ac:dyDescent="0.25">
      <c r="A58" s="1"/>
      <c r="B58" s="107" t="s">
        <v>27</v>
      </c>
      <c r="C58" s="26">
        <v>3000</v>
      </c>
      <c r="D58" s="25" t="s">
        <v>18</v>
      </c>
      <c r="E58" s="282"/>
      <c r="F58" s="283"/>
      <c r="G58" s="216">
        <f>(C58/1000*1.2*E58)</f>
        <v>0</v>
      </c>
      <c r="H58" s="217"/>
      <c r="I58" s="9"/>
      <c r="J58" s="108" t="s">
        <v>87</v>
      </c>
      <c r="K58" s="25">
        <v>4800</v>
      </c>
      <c r="L58" s="25" t="s">
        <v>18</v>
      </c>
      <c r="M58" s="204"/>
      <c r="N58" s="205"/>
      <c r="O58" s="216">
        <f t="shared" si="7"/>
        <v>0</v>
      </c>
      <c r="P58" s="217"/>
      <c r="Q58" s="50"/>
      <c r="R58" s="50"/>
    </row>
    <row r="59" spans="1:18" ht="20.100000000000001" customHeight="1" x14ac:dyDescent="0.25">
      <c r="A59" s="1"/>
      <c r="B59" s="107" t="s">
        <v>28</v>
      </c>
      <c r="C59" s="26">
        <v>3300</v>
      </c>
      <c r="D59" s="25" t="s">
        <v>18</v>
      </c>
      <c r="E59" s="282"/>
      <c r="F59" s="283"/>
      <c r="G59" s="216">
        <f>(C59/1000*1.2*E59)</f>
        <v>0</v>
      </c>
      <c r="H59" s="217"/>
      <c r="I59" s="9"/>
      <c r="J59" s="108" t="s">
        <v>88</v>
      </c>
      <c r="K59" s="25">
        <v>6000</v>
      </c>
      <c r="L59" s="119" t="s">
        <v>18</v>
      </c>
      <c r="M59" s="206"/>
      <c r="N59" s="207"/>
      <c r="O59" s="247">
        <f t="shared" si="7"/>
        <v>0</v>
      </c>
      <c r="P59" s="248"/>
      <c r="Q59" s="50"/>
      <c r="R59" s="50"/>
    </row>
    <row r="60" spans="1:18" ht="20.100000000000001" customHeight="1" x14ac:dyDescent="0.25">
      <c r="A60" s="1"/>
      <c r="B60" s="108" t="s">
        <v>29</v>
      </c>
      <c r="C60" s="27">
        <v>3600</v>
      </c>
      <c r="D60" s="25" t="s">
        <v>18</v>
      </c>
      <c r="E60" s="295"/>
      <c r="F60" s="296"/>
      <c r="G60" s="247">
        <f>(C60/1000*1.2*E60)</f>
        <v>0</v>
      </c>
      <c r="H60" s="248"/>
      <c r="I60" s="9"/>
      <c r="J60" s="218" t="s">
        <v>182</v>
      </c>
      <c r="K60" s="218"/>
      <c r="L60" s="218"/>
      <c r="M60" s="218"/>
      <c r="N60" s="218"/>
      <c r="O60" s="218" t="s">
        <v>13</v>
      </c>
      <c r="P60" s="218"/>
      <c r="Q60" s="50"/>
      <c r="R60" s="50"/>
    </row>
    <row r="61" spans="1:18" ht="20.100000000000001" customHeight="1" x14ac:dyDescent="0.35">
      <c r="A61" s="1"/>
      <c r="B61" s="1"/>
      <c r="C61" s="1"/>
      <c r="D61" s="1"/>
      <c r="E61" s="1"/>
      <c r="F61" s="1"/>
      <c r="G61" s="1"/>
      <c r="H61" s="1"/>
      <c r="I61" s="9"/>
      <c r="J61" s="112" t="s">
        <v>178</v>
      </c>
      <c r="K61" s="24" t="s">
        <v>15</v>
      </c>
      <c r="L61" s="24" t="s">
        <v>14</v>
      </c>
      <c r="M61" s="208" t="s">
        <v>16</v>
      </c>
      <c r="N61" s="208"/>
      <c r="O61" s="239" t="s">
        <v>169</v>
      </c>
      <c r="P61" s="239"/>
      <c r="Q61" s="50"/>
      <c r="R61" s="50"/>
    </row>
    <row r="62" spans="1:18" ht="20.100000000000001" customHeight="1" x14ac:dyDescent="0.25">
      <c r="A62" s="1"/>
      <c r="B62" s="218" t="s">
        <v>185</v>
      </c>
      <c r="C62" s="218"/>
      <c r="D62" s="218"/>
      <c r="E62" s="218"/>
      <c r="F62" s="218"/>
      <c r="G62" s="218" t="s">
        <v>13</v>
      </c>
      <c r="H62" s="218"/>
      <c r="I62" s="9"/>
      <c r="J62" s="107" t="s">
        <v>162</v>
      </c>
      <c r="K62" s="26">
        <v>2400</v>
      </c>
      <c r="L62" s="25" t="s">
        <v>18</v>
      </c>
      <c r="M62" s="204"/>
      <c r="N62" s="205"/>
      <c r="O62" s="216">
        <f>(K62/1000*1.2*M62)</f>
        <v>0</v>
      </c>
      <c r="P62" s="217"/>
      <c r="Q62" s="50"/>
      <c r="R62" s="50"/>
    </row>
    <row r="63" spans="1:18" ht="20.100000000000001" customHeight="1" x14ac:dyDescent="0.35">
      <c r="A63" s="1"/>
      <c r="B63" s="112" t="s">
        <v>178</v>
      </c>
      <c r="C63" s="24" t="s">
        <v>15</v>
      </c>
      <c r="D63" s="24" t="s">
        <v>14</v>
      </c>
      <c r="E63" s="208" t="s">
        <v>16</v>
      </c>
      <c r="F63" s="208"/>
      <c r="G63" s="239" t="s">
        <v>169</v>
      </c>
      <c r="H63" s="239"/>
      <c r="I63" s="9"/>
      <c r="J63" s="107" t="s">
        <v>163</v>
      </c>
      <c r="K63" s="26">
        <v>2700</v>
      </c>
      <c r="L63" s="25" t="s">
        <v>18</v>
      </c>
      <c r="M63" s="204"/>
      <c r="N63" s="205"/>
      <c r="O63" s="216">
        <f>(K63/1000*1.2*M63)</f>
        <v>0</v>
      </c>
      <c r="P63" s="217"/>
      <c r="Q63" s="50"/>
      <c r="R63" s="50"/>
    </row>
    <row r="64" spans="1:18" ht="20.100000000000001" customHeight="1" x14ac:dyDescent="0.25">
      <c r="A64" s="1"/>
      <c r="B64" s="107" t="s">
        <v>47</v>
      </c>
      <c r="C64" s="26">
        <v>2400</v>
      </c>
      <c r="D64" s="25" t="s">
        <v>18</v>
      </c>
      <c r="E64" s="204"/>
      <c r="F64" s="205"/>
      <c r="G64" s="216">
        <f>(C64/1000*1.2*E64)</f>
        <v>0</v>
      </c>
      <c r="H64" s="217"/>
      <c r="I64" s="9"/>
      <c r="J64" s="107" t="s">
        <v>164</v>
      </c>
      <c r="K64" s="26">
        <v>3000</v>
      </c>
      <c r="L64" s="25" t="s">
        <v>18</v>
      </c>
      <c r="M64" s="204"/>
      <c r="N64" s="205"/>
      <c r="O64" s="216">
        <f>(K64/1000*1.2*M64)</f>
        <v>0</v>
      </c>
      <c r="P64" s="217"/>
      <c r="Q64" s="50"/>
      <c r="R64" s="50"/>
    </row>
    <row r="65" spans="1:18" ht="20.100000000000001" customHeight="1" x14ac:dyDescent="0.25">
      <c r="A65" s="1"/>
      <c r="B65" s="107" t="s">
        <v>48</v>
      </c>
      <c r="C65" s="26">
        <v>2700</v>
      </c>
      <c r="D65" s="25" t="s">
        <v>18</v>
      </c>
      <c r="E65" s="204"/>
      <c r="F65" s="205"/>
      <c r="G65" s="216">
        <f>(C65/1000*1.2*E65)</f>
        <v>0</v>
      </c>
      <c r="H65" s="217"/>
      <c r="I65" s="9"/>
      <c r="J65" s="107" t="s">
        <v>165</v>
      </c>
      <c r="K65" s="26">
        <v>3300</v>
      </c>
      <c r="L65" s="25" t="s">
        <v>18</v>
      </c>
      <c r="M65" s="204"/>
      <c r="N65" s="205"/>
      <c r="O65" s="216">
        <f>(K65/1000*1.2*M65)</f>
        <v>0</v>
      </c>
      <c r="P65" s="217"/>
      <c r="Q65" s="50"/>
      <c r="R65" s="50"/>
    </row>
    <row r="66" spans="1:18" ht="20.100000000000001" customHeight="1" x14ac:dyDescent="0.25">
      <c r="A66" s="1"/>
      <c r="B66" s="107" t="s">
        <v>49</v>
      </c>
      <c r="C66" s="26">
        <v>3000</v>
      </c>
      <c r="D66" s="26" t="s">
        <v>18</v>
      </c>
      <c r="E66" s="204"/>
      <c r="F66" s="205"/>
      <c r="G66" s="216">
        <f>(C66/1000*1.2*E66)</f>
        <v>0</v>
      </c>
      <c r="H66" s="217"/>
      <c r="I66" s="9"/>
      <c r="J66" s="107" t="s">
        <v>166</v>
      </c>
      <c r="K66" s="26">
        <v>3600</v>
      </c>
      <c r="L66" s="26" t="s">
        <v>18</v>
      </c>
      <c r="M66" s="204"/>
      <c r="N66" s="205"/>
      <c r="O66" s="216">
        <f>(K66/1000*1.2*M66)</f>
        <v>0</v>
      </c>
      <c r="P66" s="217"/>
      <c r="Q66" s="50"/>
      <c r="R66" s="50"/>
    </row>
    <row r="67" spans="1:18" ht="9.6" customHeight="1" x14ac:dyDescent="0.25">
      <c r="A67" s="1"/>
      <c r="B67" s="30"/>
      <c r="C67" s="30"/>
      <c r="D67" s="30"/>
      <c r="E67" s="92"/>
      <c r="F67" s="92"/>
      <c r="G67" s="299"/>
      <c r="H67" s="299"/>
      <c r="I67" s="30"/>
      <c r="J67" s="300"/>
      <c r="K67" s="300"/>
      <c r="L67" s="300"/>
      <c r="M67" s="301"/>
      <c r="N67" s="301"/>
      <c r="O67" s="301"/>
      <c r="P67" s="301"/>
      <c r="Q67" s="50"/>
      <c r="R67" s="50"/>
    </row>
    <row r="68" spans="1:18" ht="18" customHeight="1" x14ac:dyDescent="0.25">
      <c r="A68" s="1"/>
      <c r="B68" s="304" t="str">
        <f ca="1">CONCATENATE("Group ",_xlfn.SHEET(),"    ORDER SUMMARY")</f>
        <v>Group 1    ORDER SUMMARY</v>
      </c>
      <c r="C68" s="304"/>
      <c r="D68" s="304"/>
      <c r="E68" s="304"/>
      <c r="F68" s="304"/>
      <c r="G68" s="304"/>
      <c r="H68" s="304"/>
      <c r="I68" s="29"/>
      <c r="J68" s="304" t="str">
        <f ca="1">CONCATENATE("Group ",_xlfn.SHEET(),"    ORDER SUMMARY")</f>
        <v>Group 1    ORDER SUMMARY</v>
      </c>
      <c r="K68" s="304"/>
      <c r="L68" s="304"/>
      <c r="M68" s="304"/>
      <c r="N68" s="304"/>
      <c r="O68" s="304"/>
      <c r="P68" s="304"/>
      <c r="Q68" s="50"/>
      <c r="R68" s="50"/>
    </row>
    <row r="69" spans="1:18" ht="20.100000000000001" customHeight="1" x14ac:dyDescent="0.25">
      <c r="A69" s="1"/>
      <c r="B69" s="302" t="s">
        <v>50</v>
      </c>
      <c r="C69" s="302"/>
      <c r="D69" s="302"/>
      <c r="E69" s="302" t="s">
        <v>16</v>
      </c>
      <c r="F69" s="302"/>
      <c r="G69" s="302" t="s">
        <v>169</v>
      </c>
      <c r="H69" s="302"/>
      <c r="I69" s="30"/>
      <c r="J69" s="303" t="s">
        <v>50</v>
      </c>
      <c r="K69" s="303"/>
      <c r="L69" s="303"/>
      <c r="M69" s="303" t="s">
        <v>16</v>
      </c>
      <c r="N69" s="303"/>
      <c r="O69" s="302" t="s">
        <v>169</v>
      </c>
      <c r="P69" s="302"/>
      <c r="Q69" s="50"/>
      <c r="R69" s="50"/>
    </row>
    <row r="70" spans="1:18" ht="15.95" customHeight="1" x14ac:dyDescent="0.25">
      <c r="A70" s="1"/>
      <c r="B70" s="321" t="s">
        <v>232</v>
      </c>
      <c r="C70" s="321"/>
      <c r="D70" s="322"/>
      <c r="E70" s="317">
        <f>SUM(E20:F27,E30:F35)</f>
        <v>0</v>
      </c>
      <c r="F70" s="318"/>
      <c r="G70" s="287">
        <f>SUM(G20:H27,G30:H35)</f>
        <v>0</v>
      </c>
      <c r="H70" s="288"/>
      <c r="I70" s="30"/>
      <c r="J70" s="311" t="s">
        <v>201</v>
      </c>
      <c r="K70" s="311"/>
      <c r="L70" s="312"/>
      <c r="M70" s="328">
        <f>SUM(M20:N26)</f>
        <v>0</v>
      </c>
      <c r="N70" s="329"/>
      <c r="O70" s="287">
        <f>SUM(O20:P26)</f>
        <v>0</v>
      </c>
      <c r="P70" s="288"/>
      <c r="Q70" s="50"/>
      <c r="R70" s="50"/>
    </row>
    <row r="71" spans="1:18" ht="15.95" customHeight="1" x14ac:dyDescent="0.25">
      <c r="A71" s="1"/>
      <c r="B71" s="305" t="s">
        <v>233</v>
      </c>
      <c r="C71" s="305"/>
      <c r="D71" s="306"/>
      <c r="E71" s="319">
        <f>SUM(E38:F40)</f>
        <v>0</v>
      </c>
      <c r="F71" s="320"/>
      <c r="G71" s="287">
        <f>SUM(G38:H40)</f>
        <v>0</v>
      </c>
      <c r="H71" s="288"/>
      <c r="I71" s="30"/>
      <c r="J71" s="313" t="s">
        <v>202</v>
      </c>
      <c r="K71" s="313"/>
      <c r="L71" s="314"/>
      <c r="M71" s="319">
        <f>SUM(M29:N36)</f>
        <v>0</v>
      </c>
      <c r="N71" s="320"/>
      <c r="O71" s="287">
        <f>SUM(O29:P36)</f>
        <v>0</v>
      </c>
      <c r="P71" s="288"/>
      <c r="Q71" s="50"/>
      <c r="R71" s="50"/>
    </row>
    <row r="72" spans="1:18" ht="15.95" customHeight="1" x14ac:dyDescent="0.25">
      <c r="A72" s="1"/>
      <c r="B72" s="307" t="s">
        <v>197</v>
      </c>
      <c r="C72" s="307"/>
      <c r="D72" s="308"/>
      <c r="E72" s="220">
        <f>SUM(E43:F49)</f>
        <v>0</v>
      </c>
      <c r="F72" s="221"/>
      <c r="G72" s="287">
        <f>SUM(G43:H49)</f>
        <v>0</v>
      </c>
      <c r="H72" s="288"/>
      <c r="I72" s="30"/>
      <c r="J72" s="315" t="s">
        <v>203</v>
      </c>
      <c r="K72" s="315"/>
      <c r="L72" s="316"/>
      <c r="M72" s="330">
        <f>SUM(M39:N44)</f>
        <v>0</v>
      </c>
      <c r="N72" s="331"/>
      <c r="O72" s="287">
        <f>SUM(O39:P44)</f>
        <v>0</v>
      </c>
      <c r="P72" s="288"/>
      <c r="Q72" s="50"/>
      <c r="R72" s="50"/>
    </row>
    <row r="73" spans="1:18" ht="15.95" customHeight="1" x14ac:dyDescent="0.25">
      <c r="A73" s="1"/>
      <c r="B73" s="307" t="s">
        <v>198</v>
      </c>
      <c r="C73" s="307"/>
      <c r="D73" s="308"/>
      <c r="E73" s="220">
        <f>SUM(E52:F53)</f>
        <v>0</v>
      </c>
      <c r="F73" s="221"/>
      <c r="G73" s="287">
        <f>SUM(G52:H53)</f>
        <v>0</v>
      </c>
      <c r="H73" s="288"/>
      <c r="I73" s="30"/>
      <c r="J73" s="315" t="s">
        <v>204</v>
      </c>
      <c r="K73" s="315"/>
      <c r="L73" s="316"/>
      <c r="M73" s="330">
        <f>SUM(M47:N50)</f>
        <v>0</v>
      </c>
      <c r="N73" s="331"/>
      <c r="O73" s="216">
        <f>SUM(O47:P50)</f>
        <v>0</v>
      </c>
      <c r="P73" s="217"/>
      <c r="Q73" s="50"/>
      <c r="R73" s="50"/>
    </row>
    <row r="74" spans="1:18" ht="15.95" customHeight="1" x14ac:dyDescent="0.25">
      <c r="A74" s="1"/>
      <c r="B74" s="307" t="s">
        <v>199</v>
      </c>
      <c r="C74" s="307"/>
      <c r="D74" s="308"/>
      <c r="E74" s="220">
        <f>SUM(E56:F60)</f>
        <v>0</v>
      </c>
      <c r="F74" s="221"/>
      <c r="G74" s="287">
        <f>SUM(G56:H60)</f>
        <v>0</v>
      </c>
      <c r="H74" s="288"/>
      <c r="I74" s="30"/>
      <c r="J74" s="309" t="s">
        <v>200</v>
      </c>
      <c r="K74" s="309"/>
      <c r="L74" s="310"/>
      <c r="M74" s="222">
        <f>SUM(M53:N59)</f>
        <v>0</v>
      </c>
      <c r="N74" s="223"/>
      <c r="O74" s="216">
        <f>SUM(O53:P59)</f>
        <v>0</v>
      </c>
      <c r="P74" s="217"/>
      <c r="Q74" s="50"/>
      <c r="R74" s="50"/>
    </row>
    <row r="75" spans="1:18" ht="15.95" customHeight="1" x14ac:dyDescent="0.25">
      <c r="A75" s="1"/>
      <c r="B75" s="309" t="s">
        <v>206</v>
      </c>
      <c r="C75" s="309"/>
      <c r="D75" s="310"/>
      <c r="E75" s="222">
        <f>SUM(E64:F66)</f>
        <v>0</v>
      </c>
      <c r="F75" s="223"/>
      <c r="G75" s="287">
        <f>SUM(G64:H66)</f>
        <v>0</v>
      </c>
      <c r="H75" s="288"/>
      <c r="I75" s="30"/>
      <c r="J75" s="309" t="s">
        <v>205</v>
      </c>
      <c r="K75" s="309"/>
      <c r="L75" s="310"/>
      <c r="M75" s="222">
        <f>SUM(M62:N66)</f>
        <v>0</v>
      </c>
      <c r="N75" s="223"/>
      <c r="O75" s="287">
        <f>SUM(O62:P66)</f>
        <v>0</v>
      </c>
      <c r="P75" s="288"/>
      <c r="Q75" s="50"/>
      <c r="R75" s="50"/>
    </row>
    <row r="76" spans="1:18" ht="9.6" customHeight="1" thickBot="1" x14ac:dyDescent="0.3">
      <c r="A76" s="1"/>
      <c r="B76" s="1"/>
      <c r="C76" s="1"/>
      <c r="D76" s="1"/>
      <c r="E76" s="1"/>
      <c r="F76" s="1"/>
      <c r="G76" s="224"/>
      <c r="H76" s="224"/>
      <c r="I76" s="30"/>
      <c r="J76" s="1"/>
      <c r="K76" s="1"/>
      <c r="L76" s="1"/>
      <c r="M76" s="323"/>
      <c r="N76" s="323"/>
      <c r="O76" s="323"/>
      <c r="P76" s="323"/>
      <c r="Q76" s="50"/>
      <c r="R76" s="50"/>
    </row>
    <row r="77" spans="1:18" ht="18" customHeight="1" thickBot="1" x14ac:dyDescent="0.35">
      <c r="A77" s="1"/>
      <c r="B77" s="33"/>
      <c r="C77" s="34"/>
      <c r="D77" s="34"/>
      <c r="E77" s="34"/>
      <c r="F77" s="34"/>
      <c r="G77" s="34"/>
      <c r="H77" s="34"/>
      <c r="I77" s="34"/>
      <c r="J77" s="34"/>
      <c r="K77" s="35" t="str">
        <f ca="1">CONCATENATE("Group ",_xlfn.SHEET())</f>
        <v>Group 1</v>
      </c>
      <c r="L77" s="36" t="s">
        <v>105</v>
      </c>
      <c r="M77" s="336">
        <f>SUM(E70:F75,M70:N75)</f>
        <v>0</v>
      </c>
      <c r="N77" s="337"/>
      <c r="O77" s="334" t="str">
        <f>IF(SUM(G70:H75,O70:P75)=0,"",SUM(G70:H75,O70:P75))</f>
        <v/>
      </c>
      <c r="P77" s="335"/>
      <c r="Q77" s="50"/>
      <c r="R77" s="50"/>
    </row>
    <row r="78" spans="1:18" ht="6.95" customHeight="1" x14ac:dyDescent="0.25">
      <c r="A78" s="1"/>
      <c r="B78" s="37"/>
      <c r="C78" s="37"/>
      <c r="D78" s="37"/>
      <c r="E78" s="30"/>
      <c r="F78" s="30"/>
      <c r="G78" s="30"/>
      <c r="H78" s="30"/>
      <c r="I78" s="30"/>
      <c r="J78" s="37"/>
      <c r="K78" s="37"/>
      <c r="L78" s="37"/>
      <c r="M78" s="27"/>
      <c r="N78" s="27"/>
      <c r="O78" s="27"/>
      <c r="P78" s="27"/>
      <c r="Q78" s="50"/>
      <c r="R78" s="50"/>
    </row>
    <row r="79" spans="1:18" ht="16.5" customHeight="1" x14ac:dyDescent="0.25">
      <c r="A79" s="1"/>
      <c r="B79" s="203" t="s">
        <v>139</v>
      </c>
      <c r="C79" s="203"/>
      <c r="D79" s="203"/>
      <c r="E79" s="125" t="s">
        <v>231</v>
      </c>
      <c r="F79" s="98"/>
      <c r="G79" s="98"/>
      <c r="H79" s="98"/>
      <c r="I79" s="97" t="s">
        <v>156</v>
      </c>
      <c r="J79" s="97"/>
      <c r="K79" s="96" t="s">
        <v>51</v>
      </c>
      <c r="L79" s="96"/>
      <c r="M79" s="1"/>
      <c r="N79" s="57">
        <f>DROPDOWN!T84</f>
        <v>0</v>
      </c>
      <c r="O79" s="62" t="str">
        <f>DROPDOWN!U83</f>
        <v>Kilos</v>
      </c>
      <c r="P79" s="2"/>
      <c r="Q79" s="50"/>
      <c r="R79" s="50"/>
    </row>
    <row r="80" spans="1:18" ht="20.100000000000001" customHeight="1" x14ac:dyDescent="0.25">
      <c r="A80" s="1"/>
      <c r="B80" s="100"/>
      <c r="C80" s="1"/>
      <c r="D80" s="1"/>
      <c r="E80" s="1"/>
      <c r="F80" s="1"/>
      <c r="G80" s="1"/>
      <c r="H80" s="1"/>
      <c r="I80" s="1"/>
      <c r="J80" s="1"/>
      <c r="K80" s="1"/>
      <c r="L80" s="1"/>
      <c r="M80" s="67"/>
      <c r="N80" s="100"/>
      <c r="O80" s="13"/>
      <c r="P80" s="3"/>
      <c r="Q80" s="50"/>
      <c r="R80" s="50"/>
    </row>
    <row r="81" spans="1:27" ht="20.100000000000001" customHeight="1" x14ac:dyDescent="0.25">
      <c r="A81" s="1"/>
      <c r="B81" s="100"/>
      <c r="C81" s="1"/>
      <c r="D81" s="1"/>
      <c r="E81" s="1"/>
      <c r="F81" s="1"/>
      <c r="G81" s="1"/>
      <c r="H81" s="1"/>
      <c r="I81" s="1"/>
      <c r="J81" s="1"/>
      <c r="K81" s="1"/>
      <c r="L81" s="1"/>
      <c r="M81" s="67"/>
      <c r="N81" s="100"/>
      <c r="O81" s="13"/>
      <c r="P81" s="3"/>
      <c r="Q81" s="50"/>
      <c r="R81" s="50"/>
    </row>
    <row r="82" spans="1:27" s="21" customFormat="1" ht="20.100000000000001" customHeight="1" x14ac:dyDescent="0.3">
      <c r="A82" s="66"/>
      <c r="B82" s="340" t="s">
        <v>120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133"/>
      <c r="R82" s="133"/>
      <c r="S82"/>
      <c r="T82"/>
      <c r="U82"/>
      <c r="V82"/>
      <c r="W82"/>
      <c r="X82"/>
      <c r="Y82"/>
      <c r="Z82"/>
      <c r="AA82"/>
    </row>
    <row r="83" spans="1:27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28"/>
      <c r="N83" s="28"/>
      <c r="O83" s="28"/>
      <c r="P83" s="28"/>
      <c r="Q83" s="51"/>
      <c r="R83" s="51"/>
    </row>
    <row r="84" spans="1:27" ht="15.75" x14ac:dyDescent="0.25">
      <c r="A84" s="1"/>
      <c r="B84" s="332" t="s">
        <v>121</v>
      </c>
      <c r="C84" s="332"/>
      <c r="D84" s="332"/>
      <c r="E84" s="332"/>
      <c r="F84" s="332"/>
      <c r="G84" s="332"/>
      <c r="H84" s="332"/>
      <c r="I84" s="39"/>
      <c r="J84" s="332" t="s">
        <v>121</v>
      </c>
      <c r="K84" s="332"/>
      <c r="L84" s="332"/>
      <c r="M84" s="332"/>
      <c r="N84" s="332"/>
      <c r="O84" s="332"/>
      <c r="P84" s="332"/>
      <c r="Q84" s="50"/>
      <c r="R84" s="50"/>
    </row>
    <row r="85" spans="1:27" ht="15.75" x14ac:dyDescent="0.25">
      <c r="A85" s="1"/>
      <c r="B85" s="302" t="s">
        <v>50</v>
      </c>
      <c r="C85" s="302"/>
      <c r="D85" s="302"/>
      <c r="E85" s="302" t="s">
        <v>16</v>
      </c>
      <c r="F85" s="302"/>
      <c r="G85" s="302" t="s">
        <v>169</v>
      </c>
      <c r="H85" s="302"/>
      <c r="I85" s="30"/>
      <c r="J85" s="303" t="s">
        <v>50</v>
      </c>
      <c r="K85" s="303"/>
      <c r="L85" s="303"/>
      <c r="M85" s="303" t="s">
        <v>16</v>
      </c>
      <c r="N85" s="303"/>
      <c r="O85" s="302" t="s">
        <v>169</v>
      </c>
      <c r="P85" s="302"/>
      <c r="Q85" s="50"/>
      <c r="R85" s="50"/>
    </row>
    <row r="86" spans="1:27" ht="15.95" customHeight="1" x14ac:dyDescent="0.25">
      <c r="A86" s="1"/>
      <c r="B86" s="321" t="str">
        <f t="shared" ref="B86:B91" si="8">B70</f>
        <v>10mm EPB®  Standard</v>
      </c>
      <c r="C86" s="321"/>
      <c r="D86" s="322"/>
      <c r="E86" s="317">
        <f>'Order Form Group 1'!E70+'Order Form Group 2'!E70+'Order Form Group 3'!E70+'Order Form Group 4'!E70</f>
        <v>0</v>
      </c>
      <c r="F86" s="318"/>
      <c r="G86" s="287">
        <f>'Order Form Group 1'!G70+'Order Form Group 2'!G70+'Order Form Group 3'!G70+'Order Form Group 4'!G70</f>
        <v>0</v>
      </c>
      <c r="H86" s="288"/>
      <c r="I86" s="30"/>
      <c r="J86" s="311" t="str">
        <f t="shared" ref="J86:J91" si="9">J70</f>
        <v>10mm EPB CeilingSmart® : Spans 600mm battens</v>
      </c>
      <c r="K86" s="311"/>
      <c r="L86" s="312"/>
      <c r="M86" s="328">
        <f>'Order Form Group 1'!M70+'Order Form Group 2'!M70+'Order Form Group 3'!M70+'Order Form Group 4'!M70</f>
        <v>0</v>
      </c>
      <c r="N86" s="329"/>
      <c r="O86" s="287">
        <f>'Order Form Group 1'!O70+'Order Form Group 2'!O70+'Order Form Group 3'!O70+'Order Form Group 4'!O70</f>
        <v>0</v>
      </c>
      <c r="P86" s="288"/>
      <c r="Q86" s="50"/>
      <c r="R86" s="50"/>
    </row>
    <row r="87" spans="1:27" ht="15.95" customHeight="1" x14ac:dyDescent="0.25">
      <c r="A87" s="1"/>
      <c r="B87" s="305" t="str">
        <f t="shared" si="8"/>
        <v>10mm EPB®  Standard   WIDE x 1350mm</v>
      </c>
      <c r="C87" s="305"/>
      <c r="D87" s="306"/>
      <c r="E87" s="319">
        <f>'Order Form Group 1'!E71+'Order Form Group 2'!E71+'Order Form Group 3'!E71+'Order Form Group 4'!E71</f>
        <v>0</v>
      </c>
      <c r="F87" s="320"/>
      <c r="G87" s="287">
        <f>'Order Form Group 1'!G71+'Order Form Group 2'!G71+'Order Form Group 3'!G71+'Order Form Group 4'!G71</f>
        <v>0</v>
      </c>
      <c r="H87" s="288"/>
      <c r="I87" s="30"/>
      <c r="J87" s="313" t="str">
        <f t="shared" si="9"/>
        <v>13mm EPB® Standard</v>
      </c>
      <c r="K87" s="313"/>
      <c r="L87" s="314"/>
      <c r="M87" s="319">
        <f>'Order Form Group 1'!M71+'Order Form Group 2'!M71+'Order Form Group 3'!M71+'Order Form Group 4'!M71</f>
        <v>0</v>
      </c>
      <c r="N87" s="320"/>
      <c r="O87" s="287">
        <f>'Order Form Group 1'!O71+'Order Form Group 2'!O71+'Order Form Group 3'!O71+'Order Form Group 4'!O71</f>
        <v>0</v>
      </c>
      <c r="P87" s="288"/>
      <c r="Q87" s="50"/>
      <c r="R87" s="50"/>
    </row>
    <row r="88" spans="1:27" ht="15.95" customHeight="1" x14ac:dyDescent="0.25">
      <c r="A88" s="1"/>
      <c r="B88" s="307" t="str">
        <f t="shared" si="8"/>
        <v>10mm EPB MultiSmart®</v>
      </c>
      <c r="C88" s="307"/>
      <c r="D88" s="308"/>
      <c r="E88" s="220">
        <f>'Order Form Group 1'!E72+'Order Form Group 2'!E72+'Order Form Group 3'!E72+'Order Form Group 4'!E72</f>
        <v>0</v>
      </c>
      <c r="F88" s="221"/>
      <c r="G88" s="287">
        <f>'Order Form Group 1'!G72+'Order Form Group 2'!G72+'Order Form Group 3'!G72+'Order Form Group 4'!G72</f>
        <v>0</v>
      </c>
      <c r="H88" s="288"/>
      <c r="I88" s="30"/>
      <c r="J88" s="315" t="str">
        <f t="shared" si="9"/>
        <v>10mm EPB AquaSmart®</v>
      </c>
      <c r="K88" s="315"/>
      <c r="L88" s="316"/>
      <c r="M88" s="330">
        <f>'Order Form Group 1'!M72+'Order Form Group 2'!M72+'Order Form Group 3'!M72+'Order Form Group 4'!M72</f>
        <v>0</v>
      </c>
      <c r="N88" s="331"/>
      <c r="O88" s="287">
        <f>'Order Form Group 1'!O72+'Order Form Group 2'!O72+'Order Form Group 3'!O72+'Order Form Group 4'!O72</f>
        <v>0</v>
      </c>
      <c r="P88" s="288"/>
      <c r="Q88" s="50"/>
      <c r="R88" s="50"/>
    </row>
    <row r="89" spans="1:27" ht="15.95" customHeight="1" x14ac:dyDescent="0.25">
      <c r="A89" s="1"/>
      <c r="B89" s="307" t="str">
        <f t="shared" si="8"/>
        <v>10mm EPB MultiSmart®  WIDE x 1350mm</v>
      </c>
      <c r="C89" s="307"/>
      <c r="D89" s="308"/>
      <c r="E89" s="220">
        <f>'Order Form Group 1'!E73+'Order Form Group 2'!E73+'Order Form Group 3'!E73+'Order Form Group 4'!E73</f>
        <v>0</v>
      </c>
      <c r="F89" s="221"/>
      <c r="G89" s="287">
        <f>'Order Form Group 1'!G73+'Order Form Group 2'!G73+'Order Form Group 3'!G73+'Order Form Group 4'!G73</f>
        <v>0</v>
      </c>
      <c r="H89" s="288"/>
      <c r="I89" s="30"/>
      <c r="J89" s="315" t="str">
        <f t="shared" si="9"/>
        <v>13mm EPB AquaSmart®</v>
      </c>
      <c r="K89" s="315"/>
      <c r="L89" s="316"/>
      <c r="M89" s="330">
        <f>'Order Form Group 1'!M73+'Order Form Group 2'!M73+'Order Form Group 3'!M73+'Order Form Group 4'!M73</f>
        <v>0</v>
      </c>
      <c r="N89" s="331"/>
      <c r="O89" s="287">
        <f>'Order Form Group 1'!O73+'Order Form Group 2'!O73+'Order Form Group 3'!O73+'Order Form Group 4'!O73</f>
        <v>0</v>
      </c>
      <c r="P89" s="288"/>
      <c r="Q89" s="50"/>
      <c r="R89" s="50"/>
    </row>
    <row r="90" spans="1:27" ht="15.95" customHeight="1" x14ac:dyDescent="0.25">
      <c r="A90" s="1"/>
      <c r="B90" s="307" t="str">
        <f t="shared" si="8"/>
        <v>13mm EPB MultiSmart®</v>
      </c>
      <c r="C90" s="307"/>
      <c r="D90" s="308"/>
      <c r="E90" s="220">
        <f>'Order Form Group 1'!E74+'Order Form Group 2'!E74+'Order Form Group 3'!E74+'Order Form Group 4'!E74</f>
        <v>0</v>
      </c>
      <c r="F90" s="221"/>
      <c r="G90" s="287">
        <f>'Order Form Group 1'!G74+'Order Form Group 2'!G74+'Order Form Group 3'!G74+'Order Form Group 4'!G74</f>
        <v>0</v>
      </c>
      <c r="H90" s="288"/>
      <c r="I90" s="30"/>
      <c r="J90" s="309" t="str">
        <f t="shared" si="9"/>
        <v>10mm EPB FireSmart®</v>
      </c>
      <c r="K90" s="309"/>
      <c r="L90" s="310"/>
      <c r="M90" s="222">
        <f>'Order Form Group 1'!M74+'Order Form Group 2'!M74+'Order Form Group 3'!M74+'Order Form Group 4'!M74</f>
        <v>0</v>
      </c>
      <c r="N90" s="223"/>
      <c r="O90" s="287">
        <f>'Order Form Group 1'!O74+'Order Form Group 2'!O74+'Order Form Group 3'!O74+'Order Form Group 4'!O74</f>
        <v>0</v>
      </c>
      <c r="P90" s="288"/>
      <c r="Q90" s="50"/>
      <c r="R90" s="50"/>
    </row>
    <row r="91" spans="1:27" ht="15.95" customHeight="1" x14ac:dyDescent="0.25">
      <c r="A91" s="1"/>
      <c r="B91" s="309" t="str">
        <f t="shared" si="8"/>
        <v>16mm EPB FireSmart®</v>
      </c>
      <c r="C91" s="309"/>
      <c r="D91" s="310"/>
      <c r="E91" s="222">
        <f>'Order Form Group 1'!E75+'Order Form Group 2'!E75+'Order Form Group 3'!E75+'Order Form Group 4'!E75</f>
        <v>0</v>
      </c>
      <c r="F91" s="223"/>
      <c r="G91" s="287">
        <f>'Order Form Group 1'!G75+'Order Form Group 2'!G75+'Order Form Group 3'!G75+'Order Form Group 4'!G75</f>
        <v>0</v>
      </c>
      <c r="H91" s="288"/>
      <c r="I91" s="30"/>
      <c r="J91" s="309" t="str">
        <f t="shared" si="9"/>
        <v>13mm EPB FireSmart®</v>
      </c>
      <c r="K91" s="309"/>
      <c r="L91" s="310"/>
      <c r="M91" s="222">
        <f>'Order Form Group 1'!M75+'Order Form Group 2'!M75+'Order Form Group 3'!M75+'Order Form Group 4'!M75</f>
        <v>0</v>
      </c>
      <c r="N91" s="223"/>
      <c r="O91" s="287">
        <f>'Order Form Group 1'!O75+'Order Form Group 2'!O75+'Order Form Group 3'!O75+'Order Form Group 4'!O75</f>
        <v>0</v>
      </c>
      <c r="P91" s="288"/>
      <c r="Q91" s="50"/>
      <c r="R91" s="134"/>
      <c r="S91" s="12"/>
    </row>
    <row r="92" spans="1:27" ht="9.6" customHeight="1" thickBot="1" x14ac:dyDescent="0.3">
      <c r="A92" s="1"/>
      <c r="B92" s="102"/>
      <c r="C92" s="102"/>
      <c r="D92" s="102"/>
      <c r="E92" s="103"/>
      <c r="F92" s="103"/>
      <c r="G92" s="101"/>
      <c r="H92" s="101"/>
      <c r="I92" s="30"/>
      <c r="J92" s="1"/>
      <c r="K92" s="1"/>
      <c r="L92" s="1"/>
      <c r="M92" s="2"/>
      <c r="N92" s="2"/>
      <c r="O92" s="2"/>
      <c r="P92" s="2"/>
      <c r="Q92" s="50"/>
      <c r="R92" s="50"/>
    </row>
    <row r="93" spans="1:27" ht="19.5" customHeight="1" thickBot="1" x14ac:dyDescent="0.35">
      <c r="A93" s="1"/>
      <c r="B93" s="40"/>
      <c r="C93" s="41"/>
      <c r="D93" s="41"/>
      <c r="E93" s="41"/>
      <c r="F93" s="41"/>
      <c r="G93" s="41"/>
      <c r="H93" s="41"/>
      <c r="I93" s="41"/>
      <c r="J93" s="333" t="s">
        <v>119</v>
      </c>
      <c r="K93" s="333"/>
      <c r="L93" s="42" t="s">
        <v>105</v>
      </c>
      <c r="M93" s="336">
        <f>SUM(E86:F91,M86:N91)</f>
        <v>0</v>
      </c>
      <c r="N93" s="337"/>
      <c r="O93" s="338" t="str">
        <f>IF(SUM(G86:H91,O86:P91)=0,"",SUM(G86:H91,O86:P91))</f>
        <v/>
      </c>
      <c r="P93" s="339"/>
      <c r="Q93" s="50"/>
      <c r="R93" s="50"/>
    </row>
    <row r="94" spans="1:27" ht="6.9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27" ht="15" customHeight="1" x14ac:dyDescent="0.2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28"/>
      <c r="N95" s="57">
        <f>DROPDOWN!T127</f>
        <v>0</v>
      </c>
      <c r="O95" s="56" t="str">
        <f>DROPDOWN!U126</f>
        <v>Kilos</v>
      </c>
      <c r="P95" s="43"/>
    </row>
    <row r="96" spans="1:27" ht="15" customHeight="1" x14ac:dyDescent="0.25">
      <c r="B96" s="38"/>
      <c r="C96" s="38"/>
      <c r="D96" s="38"/>
      <c r="E96" s="38"/>
      <c r="F96" s="38"/>
      <c r="G96" s="38"/>
      <c r="H96" s="38"/>
      <c r="I96" s="16"/>
      <c r="J96" s="38"/>
      <c r="K96" s="38"/>
      <c r="L96" s="38"/>
      <c r="M96" s="99"/>
      <c r="N96" s="99"/>
      <c r="O96" s="99"/>
      <c r="P96" s="99"/>
    </row>
    <row r="97" spans="2:8" ht="15" customHeight="1" x14ac:dyDescent="0.25"/>
    <row r="98" spans="2:8" ht="15" customHeight="1" x14ac:dyDescent="0.25">
      <c r="B98" s="16"/>
      <c r="C98" s="16"/>
      <c r="D98" s="16"/>
      <c r="E98" s="16"/>
      <c r="F98" s="16"/>
      <c r="G98" s="16"/>
      <c r="H98" s="16"/>
    </row>
    <row r="99" spans="2:8" ht="15" customHeight="1" x14ac:dyDescent="0.25"/>
    <row r="100" spans="2:8" ht="15" customHeight="1" x14ac:dyDescent="0.25"/>
    <row r="101" spans="2:8" ht="15" customHeight="1" x14ac:dyDescent="0.25"/>
    <row r="102" spans="2:8" ht="15" customHeight="1" x14ac:dyDescent="0.25"/>
    <row r="103" spans="2:8" ht="15" customHeight="1" x14ac:dyDescent="0.25"/>
    <row r="104" spans="2:8" ht="15" customHeight="1" x14ac:dyDescent="0.25"/>
    <row r="105" spans="2:8" ht="15" customHeight="1" x14ac:dyDescent="0.25"/>
    <row r="106" spans="2:8" ht="15" customHeight="1" x14ac:dyDescent="0.25"/>
    <row r="107" spans="2:8" ht="15" customHeight="1" x14ac:dyDescent="0.25"/>
    <row r="108" spans="2:8" ht="15" customHeight="1" x14ac:dyDescent="0.25"/>
    <row r="109" spans="2:8" ht="15" customHeight="1" x14ac:dyDescent="0.25"/>
    <row r="110" spans="2:8" ht="15" customHeight="1" x14ac:dyDescent="0.25"/>
    <row r="111" spans="2:8" ht="15" customHeight="1" x14ac:dyDescent="0.25"/>
    <row r="112" spans="2: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</sheetData>
  <sheetProtection sheet="1"/>
  <mergeCells count="346">
    <mergeCell ref="J93:K93"/>
    <mergeCell ref="O77:P77"/>
    <mergeCell ref="M77:N77"/>
    <mergeCell ref="M91:N91"/>
    <mergeCell ref="E86:F86"/>
    <mergeCell ref="E87:F87"/>
    <mergeCell ref="E88:F88"/>
    <mergeCell ref="M93:N93"/>
    <mergeCell ref="O93:P93"/>
    <mergeCell ref="E91:F91"/>
    <mergeCell ref="O86:P86"/>
    <mergeCell ref="O87:P87"/>
    <mergeCell ref="O88:P88"/>
    <mergeCell ref="O89:P89"/>
    <mergeCell ref="O91:P91"/>
    <mergeCell ref="G91:H91"/>
    <mergeCell ref="M90:N90"/>
    <mergeCell ref="O90:P90"/>
    <mergeCell ref="M85:N85"/>
    <mergeCell ref="O85:P85"/>
    <mergeCell ref="B82:P82"/>
    <mergeCell ref="J84:P84"/>
    <mergeCell ref="B90:D90"/>
    <mergeCell ref="E85:F85"/>
    <mergeCell ref="J90:L90"/>
    <mergeCell ref="J91:L91"/>
    <mergeCell ref="J86:L86"/>
    <mergeCell ref="J87:L87"/>
    <mergeCell ref="J88:L88"/>
    <mergeCell ref="J89:L89"/>
    <mergeCell ref="B91:D91"/>
    <mergeCell ref="J85:L85"/>
    <mergeCell ref="E89:F89"/>
    <mergeCell ref="E90:F90"/>
    <mergeCell ref="G86:H86"/>
    <mergeCell ref="G87:H87"/>
    <mergeCell ref="G88:H88"/>
    <mergeCell ref="G89:H89"/>
    <mergeCell ref="G90:H90"/>
    <mergeCell ref="M86:N86"/>
    <mergeCell ref="M87:N87"/>
    <mergeCell ref="M88:N88"/>
    <mergeCell ref="M89:N89"/>
    <mergeCell ref="B84:H84"/>
    <mergeCell ref="B85:D85"/>
    <mergeCell ref="B86:D86"/>
    <mergeCell ref="B87:D87"/>
    <mergeCell ref="B88:D88"/>
    <mergeCell ref="B89:D89"/>
    <mergeCell ref="G85:H85"/>
    <mergeCell ref="M76:N76"/>
    <mergeCell ref="O76:P76"/>
    <mergeCell ref="M39:N39"/>
    <mergeCell ref="M40:N40"/>
    <mergeCell ref="M41:N41"/>
    <mergeCell ref="M42:N42"/>
    <mergeCell ref="M43:N43"/>
    <mergeCell ref="M44:N44"/>
    <mergeCell ref="O39:P39"/>
    <mergeCell ref="O40:P40"/>
    <mergeCell ref="O41:P41"/>
    <mergeCell ref="O42:P42"/>
    <mergeCell ref="O43:P43"/>
    <mergeCell ref="O74:P74"/>
    <mergeCell ref="O75:P75"/>
    <mergeCell ref="M70:N70"/>
    <mergeCell ref="M71:N71"/>
    <mergeCell ref="M72:N72"/>
    <mergeCell ref="M73:N73"/>
    <mergeCell ref="O73:P73"/>
    <mergeCell ref="O72:P72"/>
    <mergeCell ref="O70:P70"/>
    <mergeCell ref="O71:P71"/>
    <mergeCell ref="M75:N75"/>
    <mergeCell ref="E64:F64"/>
    <mergeCell ref="E65:F65"/>
    <mergeCell ref="E66:F66"/>
    <mergeCell ref="O49:P49"/>
    <mergeCell ref="O47:P47"/>
    <mergeCell ref="O48:P48"/>
    <mergeCell ref="O50:P50"/>
    <mergeCell ref="O63:P63"/>
    <mergeCell ref="O64:P64"/>
    <mergeCell ref="O65:P65"/>
    <mergeCell ref="O66:P66"/>
    <mergeCell ref="M62:N62"/>
    <mergeCell ref="M63:N63"/>
    <mergeCell ref="M65:N65"/>
    <mergeCell ref="M66:N66"/>
    <mergeCell ref="M64:N64"/>
    <mergeCell ref="E60:F60"/>
    <mergeCell ref="G57:H57"/>
    <mergeCell ref="G58:H58"/>
    <mergeCell ref="E56:F56"/>
    <mergeCell ref="E57:F57"/>
    <mergeCell ref="E58:F58"/>
    <mergeCell ref="E59:F59"/>
    <mergeCell ref="M61:N61"/>
    <mergeCell ref="B71:D71"/>
    <mergeCell ref="B72:D72"/>
    <mergeCell ref="B73:D73"/>
    <mergeCell ref="B74:D74"/>
    <mergeCell ref="J74:L74"/>
    <mergeCell ref="J75:L75"/>
    <mergeCell ref="J70:L70"/>
    <mergeCell ref="J71:L71"/>
    <mergeCell ref="J72:L72"/>
    <mergeCell ref="J73:L73"/>
    <mergeCell ref="B75:D75"/>
    <mergeCell ref="G72:H72"/>
    <mergeCell ref="G74:H74"/>
    <mergeCell ref="E70:F70"/>
    <mergeCell ref="E71:F71"/>
    <mergeCell ref="E72:F72"/>
    <mergeCell ref="B70:D70"/>
    <mergeCell ref="E75:F75"/>
    <mergeCell ref="G75:H75"/>
    <mergeCell ref="G70:H70"/>
    <mergeCell ref="G71:H71"/>
    <mergeCell ref="E73:F73"/>
    <mergeCell ref="G73:H73"/>
    <mergeCell ref="G67:H67"/>
    <mergeCell ref="J67:L67"/>
    <mergeCell ref="M67:N67"/>
    <mergeCell ref="E69:F69"/>
    <mergeCell ref="G69:H69"/>
    <mergeCell ref="M69:N69"/>
    <mergeCell ref="O69:P69"/>
    <mergeCell ref="B69:D69"/>
    <mergeCell ref="J69:L69"/>
    <mergeCell ref="B68:H68"/>
    <mergeCell ref="J68:P68"/>
    <mergeCell ref="O67:P67"/>
    <mergeCell ref="E63:F63"/>
    <mergeCell ref="G63:H63"/>
    <mergeCell ref="O51:P51"/>
    <mergeCell ref="O27:P27"/>
    <mergeCell ref="O37:P37"/>
    <mergeCell ref="O45:P45"/>
    <mergeCell ref="O60:P60"/>
    <mergeCell ref="G62:H62"/>
    <mergeCell ref="J27:N27"/>
    <mergeCell ref="J37:N37"/>
    <mergeCell ref="J45:N45"/>
    <mergeCell ref="J60:N60"/>
    <mergeCell ref="B62:F62"/>
    <mergeCell ref="E44:F44"/>
    <mergeCell ref="E53:F53"/>
    <mergeCell ref="G30:H30"/>
    <mergeCell ref="E52:F52"/>
    <mergeCell ref="O30:P30"/>
    <mergeCell ref="E46:F46"/>
    <mergeCell ref="E47:F47"/>
    <mergeCell ref="E49:F49"/>
    <mergeCell ref="E43:F43"/>
    <mergeCell ref="G54:H54"/>
    <mergeCell ref="G66:H66"/>
    <mergeCell ref="G65:H65"/>
    <mergeCell ref="G64:H64"/>
    <mergeCell ref="O62:P62"/>
    <mergeCell ref="O57:P57"/>
    <mergeCell ref="O58:P58"/>
    <mergeCell ref="O31:P31"/>
    <mergeCell ref="O32:P32"/>
    <mergeCell ref="O33:P33"/>
    <mergeCell ref="O46:P46"/>
    <mergeCell ref="M49:N49"/>
    <mergeCell ref="O61:P61"/>
    <mergeCell ref="O59:P59"/>
    <mergeCell ref="G59:H59"/>
    <mergeCell ref="G60:H60"/>
    <mergeCell ref="O52:P52"/>
    <mergeCell ref="O53:P53"/>
    <mergeCell ref="O54:P54"/>
    <mergeCell ref="O55:P55"/>
    <mergeCell ref="O56:P56"/>
    <mergeCell ref="M55:N55"/>
    <mergeCell ref="M56:N56"/>
    <mergeCell ref="G52:H52"/>
    <mergeCell ref="G53:H53"/>
    <mergeCell ref="B18:F18"/>
    <mergeCell ref="B28:F28"/>
    <mergeCell ref="B36:F36"/>
    <mergeCell ref="B41:F41"/>
    <mergeCell ref="B50:F50"/>
    <mergeCell ref="E45:F45"/>
    <mergeCell ref="M13:N13"/>
    <mergeCell ref="K13:L13"/>
    <mergeCell ref="K14:L14"/>
    <mergeCell ref="M14:N14"/>
    <mergeCell ref="E29:F29"/>
    <mergeCell ref="M19:N19"/>
    <mergeCell ref="M28:N28"/>
    <mergeCell ref="M38:N38"/>
    <mergeCell ref="M46:N46"/>
    <mergeCell ref="G46:H46"/>
    <mergeCell ref="G48:H48"/>
    <mergeCell ref="G49:H49"/>
    <mergeCell ref="M50:N50"/>
    <mergeCell ref="E48:F48"/>
    <mergeCell ref="J18:P18"/>
    <mergeCell ref="O19:P19"/>
    <mergeCell ref="O28:P28"/>
    <mergeCell ref="O38:P38"/>
    <mergeCell ref="O20:P20"/>
    <mergeCell ref="O21:P21"/>
    <mergeCell ref="O22:P22"/>
    <mergeCell ref="O23:P23"/>
    <mergeCell ref="O24:P24"/>
    <mergeCell ref="O25:P25"/>
    <mergeCell ref="O26:P26"/>
    <mergeCell ref="G42:H42"/>
    <mergeCell ref="M48:N48"/>
    <mergeCell ref="G43:H43"/>
    <mergeCell ref="G38:H38"/>
    <mergeCell ref="M36:N36"/>
    <mergeCell ref="O11:P11"/>
    <mergeCell ref="O12:P12"/>
    <mergeCell ref="O13:P13"/>
    <mergeCell ref="G34:H34"/>
    <mergeCell ref="G35:H35"/>
    <mergeCell ref="O44:P44"/>
    <mergeCell ref="O34:P34"/>
    <mergeCell ref="O35:P35"/>
    <mergeCell ref="O36:P36"/>
    <mergeCell ref="O16:P16"/>
    <mergeCell ref="G36:H36"/>
    <mergeCell ref="G39:H39"/>
    <mergeCell ref="M11:N11"/>
    <mergeCell ref="M12:N12"/>
    <mergeCell ref="K11:L11"/>
    <mergeCell ref="M23:N23"/>
    <mergeCell ref="M24:N24"/>
    <mergeCell ref="M25:N25"/>
    <mergeCell ref="M26:N26"/>
    <mergeCell ref="M30:N30"/>
    <mergeCell ref="M31:N31"/>
    <mergeCell ref="M33:N33"/>
    <mergeCell ref="M34:N34"/>
    <mergeCell ref="M35:N35"/>
    <mergeCell ref="E23:F23"/>
    <mergeCell ref="E24:F24"/>
    <mergeCell ref="M15:N15"/>
    <mergeCell ref="G14:H14"/>
    <mergeCell ref="E14:F14"/>
    <mergeCell ref="E25:F25"/>
    <mergeCell ref="G18:H18"/>
    <mergeCell ref="E42:F42"/>
    <mergeCell ref="E19:F19"/>
    <mergeCell ref="G26:H26"/>
    <mergeCell ref="K16:L16"/>
    <mergeCell ref="M16:N16"/>
    <mergeCell ref="G31:H31"/>
    <mergeCell ref="G32:H32"/>
    <mergeCell ref="G33:H33"/>
    <mergeCell ref="G27:H27"/>
    <mergeCell ref="L17:M17"/>
    <mergeCell ref="N17:O17"/>
    <mergeCell ref="M32:N32"/>
    <mergeCell ref="O29:P29"/>
    <mergeCell ref="M29:N29"/>
    <mergeCell ref="M20:N20"/>
    <mergeCell ref="M21:N21"/>
    <mergeCell ref="M22:N22"/>
    <mergeCell ref="K10:L10"/>
    <mergeCell ref="G13:H13"/>
    <mergeCell ref="G10:H10"/>
    <mergeCell ref="G11:H11"/>
    <mergeCell ref="O14:P14"/>
    <mergeCell ref="M47:N47"/>
    <mergeCell ref="G28:H28"/>
    <mergeCell ref="G50:H50"/>
    <mergeCell ref="O10:P10"/>
    <mergeCell ref="M10:N10"/>
    <mergeCell ref="K15:L15"/>
    <mergeCell ref="C15:H15"/>
    <mergeCell ref="C16:H16"/>
    <mergeCell ref="O15:P15"/>
    <mergeCell ref="G41:H41"/>
    <mergeCell ref="G19:H19"/>
    <mergeCell ref="G12:H12"/>
    <mergeCell ref="K12:L12"/>
    <mergeCell ref="G20:H20"/>
    <mergeCell ref="G21:H21"/>
    <mergeCell ref="G22:H22"/>
    <mergeCell ref="G23:H23"/>
    <mergeCell ref="G24:H24"/>
    <mergeCell ref="G25:H25"/>
    <mergeCell ref="E10:F10"/>
    <mergeCell ref="E11:F11"/>
    <mergeCell ref="E12:F12"/>
    <mergeCell ref="C11:D11"/>
    <mergeCell ref="B14:B16"/>
    <mergeCell ref="G29:H29"/>
    <mergeCell ref="C12:D12"/>
    <mergeCell ref="E39:F39"/>
    <mergeCell ref="E40:F40"/>
    <mergeCell ref="C13:D13"/>
    <mergeCell ref="E30:F30"/>
    <mergeCell ref="E31:F31"/>
    <mergeCell ref="E32:F32"/>
    <mergeCell ref="E26:F26"/>
    <mergeCell ref="E27:F27"/>
    <mergeCell ref="E13:F13"/>
    <mergeCell ref="E38:F38"/>
    <mergeCell ref="G17:H17"/>
    <mergeCell ref="G40:H40"/>
    <mergeCell ref="G37:H37"/>
    <mergeCell ref="E20:F20"/>
    <mergeCell ref="E21:F21"/>
    <mergeCell ref="C10:D10"/>
    <mergeCell ref="E22:F22"/>
    <mergeCell ref="H2:I2"/>
    <mergeCell ref="K2:P2"/>
    <mergeCell ref="C2:G2"/>
    <mergeCell ref="C4:J4"/>
    <mergeCell ref="L4:N4"/>
    <mergeCell ref="B6:P6"/>
    <mergeCell ref="B7:P7"/>
    <mergeCell ref="B8:G8"/>
    <mergeCell ref="I8:P9"/>
    <mergeCell ref="B5:J5"/>
    <mergeCell ref="B79:D79"/>
    <mergeCell ref="M57:N57"/>
    <mergeCell ref="M58:N58"/>
    <mergeCell ref="M59:N59"/>
    <mergeCell ref="E51:F51"/>
    <mergeCell ref="G51:H51"/>
    <mergeCell ref="E33:F33"/>
    <mergeCell ref="E34:F34"/>
    <mergeCell ref="E35:F35"/>
    <mergeCell ref="E37:F37"/>
    <mergeCell ref="G55:H55"/>
    <mergeCell ref="G47:H47"/>
    <mergeCell ref="G56:H56"/>
    <mergeCell ref="M54:N54"/>
    <mergeCell ref="M53:N53"/>
    <mergeCell ref="J51:N51"/>
    <mergeCell ref="B54:F54"/>
    <mergeCell ref="E74:F74"/>
    <mergeCell ref="M74:N74"/>
    <mergeCell ref="G76:H76"/>
    <mergeCell ref="E55:F55"/>
    <mergeCell ref="M52:N52"/>
    <mergeCell ref="G44:H44"/>
    <mergeCell ref="G45:H45"/>
  </mergeCells>
  <conditionalFormatting sqref="G20:H27 O53:P59 G64:H66 O70:P75 O86:P91">
    <cfRule type="expression" dxfId="104" priority="119">
      <formula>G20=0</formula>
    </cfRule>
  </conditionalFormatting>
  <conditionalFormatting sqref="G30:H35">
    <cfRule type="expression" dxfId="103" priority="113">
      <formula>G30=0</formula>
    </cfRule>
  </conditionalFormatting>
  <conditionalFormatting sqref="G38:H40">
    <cfRule type="expression" dxfId="102" priority="111">
      <formula>G38=0</formula>
    </cfRule>
  </conditionalFormatting>
  <conditionalFormatting sqref="G43:H49">
    <cfRule type="expression" dxfId="101" priority="9">
      <formula>G43=0</formula>
    </cfRule>
  </conditionalFormatting>
  <conditionalFormatting sqref="G52:H53">
    <cfRule type="expression" dxfId="100" priority="2">
      <formula>G52=0</formula>
    </cfRule>
  </conditionalFormatting>
  <conditionalFormatting sqref="G56:H60">
    <cfRule type="expression" dxfId="99" priority="11">
      <formula>G56=0</formula>
    </cfRule>
  </conditionalFormatting>
  <conditionalFormatting sqref="G70:H75">
    <cfRule type="expression" dxfId="98" priority="1">
      <formula>G70=0</formula>
    </cfRule>
  </conditionalFormatting>
  <conditionalFormatting sqref="G86:H92">
    <cfRule type="expression" dxfId="97" priority="36">
      <formula>G86=0</formula>
    </cfRule>
  </conditionalFormatting>
  <conditionalFormatting sqref="O20:P26">
    <cfRule type="expression" dxfId="93" priority="17">
      <formula>O20=0</formula>
    </cfRule>
  </conditionalFormatting>
  <conditionalFormatting sqref="O29:P36">
    <cfRule type="expression" dxfId="92" priority="16">
      <formula>O29=0</formula>
    </cfRule>
  </conditionalFormatting>
  <conditionalFormatting sqref="O39:P44">
    <cfRule type="expression" dxfId="91" priority="15">
      <formula>O39=0</formula>
    </cfRule>
  </conditionalFormatting>
  <conditionalFormatting sqref="O47:P50">
    <cfRule type="expression" dxfId="90" priority="14">
      <formula>O47=0</formula>
    </cfRule>
  </conditionalFormatting>
  <conditionalFormatting sqref="O62:P66">
    <cfRule type="expression" dxfId="89" priority="13">
      <formula>O62=0</formula>
    </cfRule>
  </conditionalFormatting>
  <dataValidations xWindow="763" yWindow="429" count="3">
    <dataValidation type="date" allowBlank="1" showInputMessage="1" showErrorMessage="1" error="Must be a valid date format e.g  16/3/23  and date must be later than 1st Jan 2023" prompt="Must be a valid date format e.g  16/3/23  and date must be later than 1st Jan 2023" sqref="G12:H12" xr:uid="{BAEBAA0B-CEF2-45E7-93A2-BF90B682BBA7}">
      <formula1>44927</formula1>
      <formula2>46022</formula2>
    </dataValidation>
    <dataValidation type="whole" allowBlank="1" showInputMessage="1" showErrorMessage="1" sqref="E43:E49 E20:E27 M47:M50 E56:E60 E30:E35 M39:M44 E38:E40 M53:M59 M29:M36 M62:M66 M20:M26 E52:E53 E64:E66" xr:uid="{591C41AB-C81E-466F-A4F2-35FFD01202A2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16/2/25  and date must be later than 1st Jan 2025" sqref="K10:L10" xr:uid="{C5BFFDD8-BB55-42A1-9579-9B83A23B6885}">
      <formula1>44927</formula1>
      <formula2>46022</formula2>
    </dataValidation>
  </dataValidations>
  <hyperlinks>
    <hyperlink ref="K79" r:id="rId1" xr:uid="{ACDB1CB6-B13E-43F7-ADA9-96EA0EF5B205}"/>
    <hyperlink ref="E79" r:id="rId2" xr:uid="{27D84C41-77CF-43CB-A22C-36B562589662}"/>
    <hyperlink ref="L4" r:id="rId3" xr:uid="{8A8A82D5-FA82-4CE8-A15C-347653CC93E6}"/>
  </hyperlinks>
  <printOptions horizontalCentered="1"/>
  <pageMargins left="7.874015748031496E-2" right="7.874015748031496E-2" top="7.874015748031496E-2" bottom="7.874015748031496E-2" header="0" footer="0"/>
  <pageSetup paperSize="9" scale="61" orientation="portrait" r:id="rId4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1" id="{00000000-000E-0000-0000-00003A010000}">
            <xm:f>DROPDOWN!$G$39&lt;&gt;1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79" id="{EB9B6A06-DCDA-4452-9230-3F7EAFA80934}">
            <xm:f>DROPDOWN!$G$4&lt;&gt;1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M10:M11</xm:sqref>
        </x14:conditionalFormatting>
        <x14:conditionalFormatting xmlns:xm="http://schemas.microsoft.com/office/excel/2006/main">
          <x14:cfRule type="expression" priority="180" id="{987E4A92-2BCE-4BA5-A53E-EC96465D866E}">
            <xm:f>DROPDOWN!$G$4&lt;&gt;1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 J11:K11 J12:M12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63" yWindow="429" count="9">
        <x14:dataValidation type="list" allowBlank="1" showInputMessage="1" showErrorMessage="1" xr:uid="{DF3C3ABE-A15F-4C32-81D4-E2467604A07D}">
          <x14:formula1>
            <xm:f>DROPDOWN!$B$12:$B$14</xm:f>
          </x14:formula1>
          <xm:sqref>K12:L12</xm:sqref>
        </x14:dataValidation>
        <x14:dataValidation type="list" allowBlank="1" showInputMessage="1" showErrorMessage="1" xr:uid="{62C81C14-C6CD-41E0-86A1-C63EB2951D7A}">
          <x14:formula1>
            <xm:f>DROPDOWN!$B$47:$B$50</xm:f>
          </x14:formula1>
          <xm:sqref>O13</xm:sqref>
        </x14:dataValidation>
        <x14:dataValidation type="list" allowBlank="1" showInputMessage="1" showErrorMessage="1" xr:uid="{03E4D8D3-4D39-4C05-B35F-0B93C0DEF5F5}">
          <x14:formula1>
            <xm:f>DROPDOWN!$B$53:$B$60</xm:f>
          </x14:formula1>
          <xm:sqref>K13</xm:sqref>
        </x14:dataValidation>
        <x14:dataValidation type="list" allowBlank="1" showInputMessage="1" showErrorMessage="1" xr:uid="{2743C767-3D71-42D5-9924-0811B9B07038}">
          <x14:formula1>
            <xm:f>DROPDOWN!$B$18:$B$20</xm:f>
          </x14:formula1>
          <xm:sqref>O11</xm:sqref>
        </x14:dataValidation>
        <x14:dataValidation type="list" allowBlank="1" showInputMessage="1" showErrorMessage="1" xr:uid="{F19A1358-E58C-4F51-8AFB-7514772BD066}">
          <x14:formula1>
            <xm:f>DROPDOWN!$B$29:$B$33</xm:f>
          </x14:formula1>
          <xm:sqref>O10</xm:sqref>
        </x14:dataValidation>
        <x14:dataValidation type="list" allowBlank="1" showInputMessage="1" showErrorMessage="1" xr:uid="{BE154A24-5290-4EC6-B6F4-97F1CF3DB811}">
          <x14:formula1>
            <xm:f>DROPDOWN!$B$3:$B$8</xm:f>
          </x14:formula1>
          <xm:sqref>C12</xm:sqref>
        </x14:dataValidation>
        <x14:dataValidation type="list" allowBlank="1" showInputMessage="1" showErrorMessage="1" xr:uid="{610A4E76-DC0F-4EB6-8FF9-1BCDB126C1E8}">
          <x14:formula1>
            <xm:f>DROPDOWN!$B$36:$B$43</xm:f>
          </x14:formula1>
          <xm:sqref>K11</xm:sqref>
        </x14:dataValidation>
        <x14:dataValidation type="list" allowBlank="1" showInputMessage="1" showErrorMessage="1" xr:uid="{56D9D1D2-0B37-4419-BFDD-C36E6B84EAC1}">
          <x14:formula1>
            <xm:f>DROPDOWN!$B$23:$B$26</xm:f>
          </x14:formula1>
          <xm:sqref>O12:P12</xm:sqref>
        </x14:dataValidation>
        <x14:dataValidation type="list" allowBlank="1" showInputMessage="1" showErrorMessage="1" xr:uid="{2A49EDB6-25EB-4A55-89D2-CEC138AE4737}">
          <x14:formula1>
            <xm:f>DROPDOWN!$G$47:$G$49</xm:f>
          </x14:formula1>
          <xm:sqref>O16:P16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C0CE-799D-4CA4-8B10-150B7C2EB591}">
  <sheetPr codeName="Sheet3">
    <pageSetUpPr fitToPage="1"/>
  </sheetPr>
  <dimension ref="A1:AC112"/>
  <sheetViews>
    <sheetView zoomScale="90" zoomScaleNormal="90" workbookViewId="0">
      <selection activeCell="E20" sqref="E20:F20"/>
    </sheetView>
  </sheetViews>
  <sheetFormatPr defaultRowHeight="15" x14ac:dyDescent="0.25"/>
  <cols>
    <col min="1" max="1" width="1.7109375" customWidth="1"/>
    <col min="2" max="2" width="16.7109375" customWidth="1"/>
    <col min="3" max="4" width="14.7109375" customWidth="1"/>
    <col min="5" max="8" width="8.7109375" customWidth="1"/>
    <col min="9" max="9" width="2.7109375" customWidth="1"/>
    <col min="10" max="10" width="16.7109375" customWidth="1"/>
    <col min="11" max="12" width="14.7109375" customWidth="1"/>
    <col min="13" max="16" width="8.7109375" style="11" customWidth="1"/>
    <col min="18" max="18" width="9.140625" customWidth="1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71" t="str">
        <f>'Order Form Group 1'!B2</f>
        <v>25.01 v1</v>
      </c>
      <c r="C2" s="341" t="str">
        <f>'Order Form Group 1'!C2</f>
        <v xml:space="preserve">EPB® PLASTERBOARD ORDER FORM  </v>
      </c>
      <c r="D2" s="341"/>
      <c r="E2" s="341"/>
      <c r="F2" s="341"/>
      <c r="G2" s="341"/>
      <c r="H2" s="341" t="s">
        <v>104</v>
      </c>
      <c r="I2" s="341"/>
      <c r="J2" s="89">
        <f ca="1">_xlfn.SHEET()</f>
        <v>2</v>
      </c>
      <c r="K2" s="226" t="str">
        <f>CONCATENATE(K13,DROPDOWN!H8,K14,DROPDOWN!H9,O13)</f>
        <v xml:space="preserve">  </v>
      </c>
      <c r="L2" s="227"/>
      <c r="M2" s="227"/>
      <c r="N2" s="227"/>
      <c r="O2" s="227"/>
      <c r="P2" s="228"/>
      <c r="Q2" s="129"/>
      <c r="R2" s="50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30"/>
      <c r="R3" s="50"/>
    </row>
    <row r="4" spans="1:29" ht="12" customHeight="1" x14ac:dyDescent="0.25">
      <c r="A4" s="1"/>
      <c r="B4" s="44" t="str">
        <f>'Order Form Group 1'!B4</f>
        <v>USING THIS FORM:</v>
      </c>
      <c r="C4" s="229" t="s">
        <v>128</v>
      </c>
      <c r="D4" s="229"/>
      <c r="E4" s="229"/>
      <c r="F4" s="229"/>
      <c r="G4" s="229"/>
      <c r="H4" s="229"/>
      <c r="I4" s="229"/>
      <c r="J4" s="229"/>
      <c r="K4" s="73" t="s">
        <v>129</v>
      </c>
      <c r="L4" s="230" t="str">
        <f>'Order Form Group 1'!L4</f>
        <v>sales@epb.co.nz</v>
      </c>
      <c r="M4" s="230"/>
      <c r="N4" s="230"/>
      <c r="O4" s="67"/>
      <c r="P4" s="28"/>
      <c r="Q4" s="131"/>
      <c r="R4" s="131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2" customHeight="1" x14ac:dyDescent="0.25">
      <c r="A5" s="1"/>
      <c r="B5" s="231" t="s">
        <v>127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68"/>
      <c r="P5" s="69"/>
      <c r="Q5" s="130"/>
      <c r="R5" s="132" t="s">
        <v>175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2" customHeight="1" x14ac:dyDescent="0.25">
      <c r="A6" s="1"/>
      <c r="B6" s="231" t="str">
        <f>'Order Form Group 1'!B6</f>
        <v>3. Orders requiring several locations or groupings on site,  E.g. Level 1 Walls,  Level 2  Ceilings,  Unit 1, Unit 2   etc., use the extra tabs below or a new page for each location or group.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130"/>
      <c r="R6" s="5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2" customHeight="1" x14ac:dyDescent="0.25">
      <c r="A7" s="1"/>
      <c r="B7" s="232" t="s">
        <v>126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30"/>
      <c r="R7" s="5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" customHeight="1" x14ac:dyDescent="0.25">
      <c r="A8" s="1"/>
      <c r="B8" s="231" t="s">
        <v>122</v>
      </c>
      <c r="C8" s="231"/>
      <c r="D8" s="231"/>
      <c r="E8" s="231"/>
      <c r="F8" s="231"/>
      <c r="G8" s="231"/>
      <c r="H8" s="68"/>
      <c r="I8" s="233" t="str">
        <f>'Order Form Group 1'!I8</f>
        <v xml:space="preserve">N.B.  All orders are subject to the Merchant and EPNZ Limited  confirmation. </v>
      </c>
      <c r="J8" s="233"/>
      <c r="K8" s="233"/>
      <c r="L8" s="233"/>
      <c r="M8" s="233"/>
      <c r="N8" s="233"/>
      <c r="O8" s="233"/>
      <c r="P8" s="233"/>
      <c r="Q8" s="130"/>
      <c r="R8" s="5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3.6" customHeight="1" x14ac:dyDescent="0.25">
      <c r="A9" s="1"/>
      <c r="B9" s="70"/>
      <c r="C9" s="70"/>
      <c r="D9" s="70"/>
      <c r="E9" s="70"/>
      <c r="F9" s="70"/>
      <c r="G9" s="70"/>
      <c r="H9" s="70"/>
      <c r="I9" s="233"/>
      <c r="J9" s="233"/>
      <c r="K9" s="233"/>
      <c r="L9" s="233"/>
      <c r="M9" s="233"/>
      <c r="N9" s="233"/>
      <c r="O9" s="233"/>
      <c r="P9" s="233"/>
      <c r="Q9" s="130"/>
      <c r="R9" s="50"/>
    </row>
    <row r="10" spans="1:29" ht="20.100000000000001" customHeight="1" x14ac:dyDescent="0.25">
      <c r="A10" s="1"/>
      <c r="B10" s="23" t="s">
        <v>4</v>
      </c>
      <c r="C10" s="245" t="str">
        <f>IF('Order Form Group 1'!C10="","",'Order Form Group 1'!C10)</f>
        <v/>
      </c>
      <c r="D10" s="245"/>
      <c r="E10" s="234" t="s">
        <v>5</v>
      </c>
      <c r="F10" s="234"/>
      <c r="G10" s="245" t="str">
        <f>IF('Order Form Group 1'!G10="","",'Order Form Group 1'!G10)</f>
        <v/>
      </c>
      <c r="H10" s="252"/>
      <c r="I10" s="4"/>
      <c r="J10" s="22" t="str">
        <f>IF(OR(C12=DROPDOWN!B4,C12=DROPDOWN!B7),"PICK UP DATE:","DELIVERY DATE:")</f>
        <v>DELIVERY DATE:</v>
      </c>
      <c r="K10" s="249"/>
      <c r="L10" s="249"/>
      <c r="M10" s="261" t="str">
        <f>IF(OR(C12=DROPDOWN!B4,C12=DROPDOWN!B7),"PICK UP TIME:","DELIVERY TIME:")</f>
        <v>DELIVERY TIME:</v>
      </c>
      <c r="N10" s="261"/>
      <c r="O10" s="259" t="s">
        <v>1</v>
      </c>
      <c r="P10" s="260"/>
      <c r="Q10" s="50"/>
      <c r="R10" s="50"/>
    </row>
    <row r="11" spans="1:29" ht="20.100000000000001" customHeight="1" x14ac:dyDescent="0.25">
      <c r="A11" s="1"/>
      <c r="B11" s="23" t="s">
        <v>113</v>
      </c>
      <c r="C11" s="235" t="str">
        <f>IF('Order Form Group 1'!C11="","",'Order Form Group 1'!C11)</f>
        <v/>
      </c>
      <c r="D11" s="235"/>
      <c r="E11" s="234" t="s">
        <v>6</v>
      </c>
      <c r="F11" s="234"/>
      <c r="G11" s="245" t="str">
        <f>IF('Order Form Group 1'!G11="","",'Order Form Group 1'!G11)</f>
        <v/>
      </c>
      <c r="H11" s="252"/>
      <c r="I11" s="4"/>
      <c r="J11" s="22" t="s">
        <v>136</v>
      </c>
      <c r="K11" s="259" t="s">
        <v>1</v>
      </c>
      <c r="L11" s="259"/>
      <c r="M11" s="261" t="s">
        <v>7</v>
      </c>
      <c r="N11" s="261"/>
      <c r="O11" s="259" t="s">
        <v>1</v>
      </c>
      <c r="P11" s="260"/>
      <c r="Q11" s="50"/>
      <c r="R11" s="50"/>
      <c r="S11" s="63"/>
      <c r="T11" s="63"/>
      <c r="U11" s="63"/>
      <c r="V11" s="63"/>
    </row>
    <row r="12" spans="1:29" ht="20.100000000000001" customHeight="1" x14ac:dyDescent="0.25">
      <c r="A12" s="1"/>
      <c r="B12" s="23" t="s">
        <v>133</v>
      </c>
      <c r="C12" s="240" t="s">
        <v>1</v>
      </c>
      <c r="D12" s="240"/>
      <c r="E12" s="234" t="s">
        <v>8</v>
      </c>
      <c r="F12" s="234"/>
      <c r="G12" s="264" t="str">
        <f>IF('Order Form Group 1'!G12="","",'Order Form Group 1'!G12)</f>
        <v/>
      </c>
      <c r="H12" s="265"/>
      <c r="I12" s="4"/>
      <c r="J12" s="22" t="s">
        <v>132</v>
      </c>
      <c r="K12" s="259" t="s">
        <v>10</v>
      </c>
      <c r="L12" s="259"/>
      <c r="M12" s="261" t="s">
        <v>11</v>
      </c>
      <c r="N12" s="261"/>
      <c r="O12" s="259" t="s">
        <v>1</v>
      </c>
      <c r="P12" s="260"/>
      <c r="Q12" s="50"/>
      <c r="R12" s="50"/>
      <c r="S12" s="64"/>
      <c r="T12" s="64"/>
      <c r="U12" s="64"/>
      <c r="V12" s="64"/>
    </row>
    <row r="13" spans="1:29" ht="20.100000000000001" customHeight="1" x14ac:dyDescent="0.25">
      <c r="A13" s="1"/>
      <c r="B13" s="23" t="s">
        <v>0</v>
      </c>
      <c r="C13" s="245" t="str">
        <f>IF('Order Form Group 1'!C13="","",'Order Form Group 1'!C13)</f>
        <v/>
      </c>
      <c r="D13" s="245"/>
      <c r="E13" s="234" t="s">
        <v>2</v>
      </c>
      <c r="F13" s="234"/>
      <c r="G13" s="250" t="str">
        <f>IF('Order Form Group 1'!G13="","",'Order Form Group 1'!G13)</f>
        <v/>
      </c>
      <c r="H13" s="251"/>
      <c r="I13" s="4"/>
      <c r="J13" s="46" t="s">
        <v>12</v>
      </c>
      <c r="K13" s="272" t="s">
        <v>1</v>
      </c>
      <c r="L13" s="272"/>
      <c r="M13" s="284" t="s">
        <v>135</v>
      </c>
      <c r="N13" s="284"/>
      <c r="O13" s="272" t="s">
        <v>1</v>
      </c>
      <c r="P13" s="273"/>
      <c r="Q13" s="50"/>
      <c r="R13" s="50"/>
      <c r="S13" s="65"/>
      <c r="T13" s="65"/>
      <c r="U13" s="65"/>
      <c r="V13" s="65"/>
    </row>
    <row r="14" spans="1:29" ht="20.100000000000001" customHeight="1" x14ac:dyDescent="0.25">
      <c r="A14" s="1"/>
      <c r="B14" s="236" t="s">
        <v>118</v>
      </c>
      <c r="C14" s="91" t="s">
        <v>115</v>
      </c>
      <c r="D14" s="20"/>
      <c r="E14" s="268" t="s">
        <v>116</v>
      </c>
      <c r="F14" s="268"/>
      <c r="G14" s="266"/>
      <c r="H14" s="267"/>
      <c r="I14" s="4"/>
      <c r="J14" s="85" t="s">
        <v>134</v>
      </c>
      <c r="K14" s="285"/>
      <c r="L14" s="285"/>
      <c r="M14" s="286" t="s">
        <v>148</v>
      </c>
      <c r="N14" s="286"/>
      <c r="O14" s="253"/>
      <c r="P14" s="254"/>
      <c r="Q14" s="50"/>
      <c r="R14" s="50"/>
      <c r="S14" s="65"/>
      <c r="T14" s="65"/>
      <c r="U14" s="65"/>
      <c r="V14" s="65"/>
    </row>
    <row r="15" spans="1:29" ht="20.100000000000001" customHeight="1" x14ac:dyDescent="0.25">
      <c r="A15" s="1"/>
      <c r="B15" s="237"/>
      <c r="C15" s="262" t="str">
        <f>IF('Order Form Group 1'!C15="","",'Order Form Group 1'!C15)</f>
        <v/>
      </c>
      <c r="D15" s="262"/>
      <c r="E15" s="262"/>
      <c r="F15" s="262"/>
      <c r="G15" s="262"/>
      <c r="H15" s="263"/>
      <c r="I15" s="6"/>
      <c r="J15" s="22" t="s">
        <v>3</v>
      </c>
      <c r="K15" s="245" t="str">
        <f>IF('Order Form Group 1'!K15="","",'Order Form Group 1'!K15)</f>
        <v/>
      </c>
      <c r="L15" s="245"/>
      <c r="M15" s="261" t="s">
        <v>117</v>
      </c>
      <c r="N15" s="261"/>
      <c r="O15" s="245" t="str">
        <f>IF('Order Form Group 1'!O15="","",'Order Form Group 1'!O15)</f>
        <v/>
      </c>
      <c r="P15" s="252"/>
      <c r="Q15" s="50"/>
      <c r="R15" s="50"/>
    </row>
    <row r="16" spans="1:29" ht="20.100000000000001" customHeight="1" x14ac:dyDescent="0.25">
      <c r="A16" s="1"/>
      <c r="B16" s="238"/>
      <c r="C16" s="253" t="str">
        <f>IF('Order Form Group 1'!C16="","",'Order Form Group 1'!C16)</f>
        <v/>
      </c>
      <c r="D16" s="253"/>
      <c r="E16" s="253"/>
      <c r="F16" s="253"/>
      <c r="G16" s="253"/>
      <c r="H16" s="254"/>
      <c r="I16" s="6"/>
      <c r="J16" s="22" t="s">
        <v>114</v>
      </c>
      <c r="K16" s="245"/>
      <c r="L16" s="245"/>
      <c r="M16" s="261" t="s">
        <v>161</v>
      </c>
      <c r="N16" s="261"/>
      <c r="O16" s="259"/>
      <c r="P16" s="260"/>
      <c r="Q16" s="50"/>
      <c r="R16" s="50"/>
      <c r="S16" s="5"/>
    </row>
    <row r="17" spans="1:19" ht="4.9000000000000004" customHeight="1" x14ac:dyDescent="0.25">
      <c r="A17" s="1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28"/>
      <c r="N17" s="28"/>
      <c r="O17" s="2"/>
      <c r="P17" s="2"/>
      <c r="Q17" s="50"/>
      <c r="R17" s="50"/>
      <c r="S17" s="5"/>
    </row>
    <row r="18" spans="1:19" ht="20.100000000000001" customHeight="1" x14ac:dyDescent="0.25">
      <c r="A18" s="1"/>
      <c r="B18" s="257" t="str">
        <f>'Order Form Group 1'!B18</f>
        <v>10mm  EPB®  Standard</v>
      </c>
      <c r="C18" s="257"/>
      <c r="D18" s="257"/>
      <c r="E18" s="257"/>
      <c r="F18" s="257"/>
      <c r="G18" s="257" t="s">
        <v>13</v>
      </c>
      <c r="H18" s="257"/>
      <c r="I18" s="9"/>
      <c r="J18" s="293" t="str">
        <f>'Order Form Group 1'!J18</f>
        <v>10mm  EPB  CeilingSmart®  :       Spans 600mm centre ceiling battens</v>
      </c>
      <c r="K18" s="293"/>
      <c r="L18" s="293"/>
      <c r="M18" s="293"/>
      <c r="N18" s="293"/>
      <c r="O18" s="293"/>
      <c r="P18" s="293"/>
      <c r="Q18" s="50"/>
      <c r="R18" s="50"/>
      <c r="S18" s="5"/>
    </row>
    <row r="19" spans="1:19" ht="20.100000000000001" customHeight="1" x14ac:dyDescent="0.25">
      <c r="A19" s="1"/>
      <c r="B19" s="24" t="str">
        <f>'Order Form Group 1'!B19</f>
        <v>EPB® SKU</v>
      </c>
      <c r="C19" s="24" t="str">
        <f>'Order Form Group 1'!C19</f>
        <v>LENGTH</v>
      </c>
      <c r="D19" s="24" t="str">
        <f>'Order Form Group 1'!D19</f>
        <v>EDGE TYPE</v>
      </c>
      <c r="E19" s="208" t="str">
        <f>'Order Form Group 1'!E19</f>
        <v>SHEET QTY</v>
      </c>
      <c r="F19" s="208">
        <f>'Order Form Group 1'!F19</f>
        <v>0</v>
      </c>
      <c r="G19" s="239" t="str">
        <f>'Order Form Group 1'!G19</f>
        <v xml:space="preserve">   M²</v>
      </c>
      <c r="H19" s="239">
        <f>'Order Form Group 1'!H19</f>
        <v>0</v>
      </c>
      <c r="I19" s="10"/>
      <c r="J19" s="24" t="str">
        <f>'Order Form Group 1'!J19</f>
        <v>EPB® SKU</v>
      </c>
      <c r="K19" s="24" t="str">
        <f>'Order Form Group 1'!K19</f>
        <v>LENGTH</v>
      </c>
      <c r="L19" s="24" t="str">
        <f>'Order Form Group 1'!L19</f>
        <v>EDGE TYPE</v>
      </c>
      <c r="M19" s="343" t="str">
        <f>'Order Form Group 1'!M19</f>
        <v>SHEET QTY</v>
      </c>
      <c r="N19" s="343">
        <f>'Order Form Group 1'!N19</f>
        <v>0</v>
      </c>
      <c r="O19" s="239" t="str">
        <f>'Order Form Group 1'!O19</f>
        <v xml:space="preserve">   M²</v>
      </c>
      <c r="P19" s="239">
        <f>'Order Form Group 1'!P19</f>
        <v>0</v>
      </c>
      <c r="Q19" s="50"/>
      <c r="R19" s="50"/>
      <c r="S19" s="5"/>
    </row>
    <row r="20" spans="1:19" ht="20.100000000000001" customHeight="1" x14ac:dyDescent="0.25">
      <c r="A20" s="1"/>
      <c r="B20" s="107" t="str">
        <f>'Order Form Group 1'!B20</f>
        <v>ES10N24</v>
      </c>
      <c r="C20" s="26">
        <f>'Order Form Group 1'!C20</f>
        <v>2400</v>
      </c>
      <c r="D20" s="25" t="str">
        <f>'Order Form Group 1'!D20</f>
        <v>TE/TE</v>
      </c>
      <c r="E20" s="241"/>
      <c r="F20" s="242"/>
      <c r="G20" s="216">
        <f t="shared" ref="G20:G27" si="0">(C20/1000*1.2*E20)</f>
        <v>0</v>
      </c>
      <c r="H20" s="217"/>
      <c r="I20" s="9"/>
      <c r="J20" s="107" t="str">
        <f>'Order Form Group 1'!J20</f>
        <v>EF10N24</v>
      </c>
      <c r="K20" s="26">
        <f>'Order Form Group 1'!K20</f>
        <v>2400</v>
      </c>
      <c r="L20" s="25" t="str">
        <f>'Order Form Group 1'!L20</f>
        <v>TE/TE</v>
      </c>
      <c r="M20" s="342"/>
      <c r="N20" s="342"/>
      <c r="O20" s="216">
        <f t="shared" ref="O20:O23" si="1">(K20/1000*1.2*M20)</f>
        <v>0</v>
      </c>
      <c r="P20" s="217"/>
      <c r="Q20" s="50"/>
      <c r="R20" s="50"/>
      <c r="S20" s="5"/>
    </row>
    <row r="21" spans="1:19" ht="20.100000000000001" customHeight="1" x14ac:dyDescent="0.25">
      <c r="A21" s="1"/>
      <c r="B21" s="107" t="str">
        <f>'Order Form Group 1'!B21</f>
        <v>ES10N27</v>
      </c>
      <c r="C21" s="26">
        <f>'Order Form Group 1'!C21</f>
        <v>2700</v>
      </c>
      <c r="D21" s="25" t="str">
        <f>'Order Form Group 1'!D21</f>
        <v>TE/TE</v>
      </c>
      <c r="E21" s="241"/>
      <c r="F21" s="242"/>
      <c r="G21" s="216">
        <f t="shared" si="0"/>
        <v>0</v>
      </c>
      <c r="H21" s="217"/>
      <c r="I21" s="9"/>
      <c r="J21" s="107" t="str">
        <f>'Order Form Group 1'!J21</f>
        <v>EF10N27</v>
      </c>
      <c r="K21" s="26">
        <f>'Order Form Group 1'!K21</f>
        <v>2700</v>
      </c>
      <c r="L21" s="25" t="str">
        <f>'Order Form Group 1'!L21</f>
        <v>TE/TE</v>
      </c>
      <c r="M21" s="342"/>
      <c r="N21" s="342"/>
      <c r="O21" s="216">
        <f t="shared" si="1"/>
        <v>0</v>
      </c>
      <c r="P21" s="217"/>
      <c r="Q21" s="50"/>
      <c r="R21" s="50"/>
      <c r="S21" s="5"/>
    </row>
    <row r="22" spans="1:19" ht="20.100000000000001" customHeight="1" x14ac:dyDescent="0.25">
      <c r="A22" s="1"/>
      <c r="B22" s="107" t="str">
        <f>'Order Form Group 1'!B22</f>
        <v>ES10N30</v>
      </c>
      <c r="C22" s="26">
        <f>'Order Form Group 1'!C22</f>
        <v>3000</v>
      </c>
      <c r="D22" s="25" t="str">
        <f>'Order Form Group 1'!D22</f>
        <v>TE/TE</v>
      </c>
      <c r="E22" s="241"/>
      <c r="F22" s="242"/>
      <c r="G22" s="216">
        <f t="shared" si="0"/>
        <v>0</v>
      </c>
      <c r="H22" s="217"/>
      <c r="I22" s="9"/>
      <c r="J22" s="107" t="str">
        <f>'Order Form Group 1'!J22</f>
        <v>EF10N30</v>
      </c>
      <c r="K22" s="26">
        <f>'Order Form Group 1'!K22</f>
        <v>3000</v>
      </c>
      <c r="L22" s="25" t="str">
        <f>'Order Form Group 1'!L22</f>
        <v>TE/TE</v>
      </c>
      <c r="M22" s="342"/>
      <c r="N22" s="342"/>
      <c r="O22" s="216">
        <f t="shared" si="1"/>
        <v>0</v>
      </c>
      <c r="P22" s="217"/>
      <c r="Q22" s="50"/>
      <c r="R22" s="50"/>
      <c r="S22" s="5"/>
    </row>
    <row r="23" spans="1:19" ht="20.100000000000001" customHeight="1" x14ac:dyDescent="0.25">
      <c r="A23" s="1"/>
      <c r="B23" s="107" t="str">
        <f>'Order Form Group 1'!B23</f>
        <v>ES10N33</v>
      </c>
      <c r="C23" s="26">
        <f>'Order Form Group 1'!C23</f>
        <v>3300</v>
      </c>
      <c r="D23" s="25" t="str">
        <f>'Order Form Group 1'!D23</f>
        <v>TE/TE</v>
      </c>
      <c r="E23" s="241"/>
      <c r="F23" s="242"/>
      <c r="G23" s="216">
        <f t="shared" si="0"/>
        <v>0</v>
      </c>
      <c r="H23" s="217"/>
      <c r="I23" s="9"/>
      <c r="J23" s="107" t="str">
        <f>'Order Form Group 1'!J23</f>
        <v>EF10N36</v>
      </c>
      <c r="K23" s="26">
        <f>'Order Form Group 1'!K23</f>
        <v>3600</v>
      </c>
      <c r="L23" s="25" t="str">
        <f>'Order Form Group 1'!L23</f>
        <v>TE/TE</v>
      </c>
      <c r="M23" s="342"/>
      <c r="N23" s="342"/>
      <c r="O23" s="216">
        <f t="shared" si="1"/>
        <v>0</v>
      </c>
      <c r="P23" s="217"/>
      <c r="Q23" s="50"/>
      <c r="R23" s="50"/>
      <c r="S23" s="5"/>
    </row>
    <row r="24" spans="1:19" ht="20.100000000000001" customHeight="1" x14ac:dyDescent="0.25">
      <c r="A24" s="1"/>
      <c r="B24" s="107" t="str">
        <f>'Order Form Group 1'!B24</f>
        <v>ES10N36</v>
      </c>
      <c r="C24" s="26">
        <f>'Order Form Group 1'!C24</f>
        <v>3600</v>
      </c>
      <c r="D24" s="25" t="str">
        <f>'Order Form Group 1'!D24</f>
        <v>TE/TE</v>
      </c>
      <c r="E24" s="241"/>
      <c r="F24" s="242"/>
      <c r="G24" s="216">
        <f t="shared" si="0"/>
        <v>0</v>
      </c>
      <c r="H24" s="217"/>
      <c r="I24" s="9"/>
      <c r="J24" s="107" t="str">
        <f>'Order Form Group 1'!J24</f>
        <v>EF10N42</v>
      </c>
      <c r="K24" s="26">
        <f>'Order Form Group 1'!K24</f>
        <v>4200</v>
      </c>
      <c r="L24" s="25" t="str">
        <f>'Order Form Group 1'!L24</f>
        <v>TE/TE</v>
      </c>
      <c r="M24" s="342"/>
      <c r="N24" s="342"/>
      <c r="O24" s="216">
        <f t="shared" ref="O24" si="2">(K24/1000*1.2*M24)</f>
        <v>0</v>
      </c>
      <c r="P24" s="217"/>
      <c r="Q24" s="50"/>
      <c r="R24" s="50"/>
      <c r="S24" s="5"/>
    </row>
    <row r="25" spans="1:19" ht="20.100000000000001" customHeight="1" x14ac:dyDescent="0.25">
      <c r="A25" s="1"/>
      <c r="B25" s="107" t="str">
        <f>'Order Form Group 1'!B25</f>
        <v>ES10N42</v>
      </c>
      <c r="C25" s="26">
        <f>'Order Form Group 1'!C25</f>
        <v>4200</v>
      </c>
      <c r="D25" s="25" t="str">
        <f>'Order Form Group 1'!D25</f>
        <v>TE/TE</v>
      </c>
      <c r="E25" s="241"/>
      <c r="F25" s="242"/>
      <c r="G25" s="216">
        <f t="shared" si="0"/>
        <v>0</v>
      </c>
      <c r="H25" s="217"/>
      <c r="I25" s="9"/>
      <c r="J25" s="107" t="str">
        <f>'Order Form Group 1'!J25</f>
        <v>EF10N48</v>
      </c>
      <c r="K25" s="26">
        <f>'Order Form Group 1'!K25</f>
        <v>4800</v>
      </c>
      <c r="L25" s="25" t="str">
        <f>'Order Form Group 1'!L25</f>
        <v>TE/TE</v>
      </c>
      <c r="M25" s="342"/>
      <c r="N25" s="342"/>
      <c r="O25" s="216">
        <f>(K25/1000*1.2*M25)</f>
        <v>0</v>
      </c>
      <c r="P25" s="217"/>
      <c r="Q25" s="50"/>
      <c r="R25" s="50"/>
      <c r="S25" s="5"/>
    </row>
    <row r="26" spans="1:19" ht="20.100000000000001" customHeight="1" x14ac:dyDescent="0.25">
      <c r="A26" s="1"/>
      <c r="B26" s="107" t="str">
        <f>'Order Form Group 1'!B26</f>
        <v>ES10N48</v>
      </c>
      <c r="C26" s="26">
        <f>'Order Form Group 1'!C26</f>
        <v>4800</v>
      </c>
      <c r="D26" s="25" t="str">
        <f>'Order Form Group 1'!D26</f>
        <v>TE/TE</v>
      </c>
      <c r="E26" s="241"/>
      <c r="F26" s="242"/>
      <c r="G26" s="216">
        <f t="shared" si="0"/>
        <v>0</v>
      </c>
      <c r="H26" s="217"/>
      <c r="I26" s="9"/>
      <c r="J26" s="108" t="str">
        <f>'Order Form Group 1'!J26</f>
        <v>EF10N60</v>
      </c>
      <c r="K26" s="25">
        <f>'Order Form Group 1'!K26</f>
        <v>6000</v>
      </c>
      <c r="L26" s="25" t="str">
        <f>'Order Form Group 1'!L26</f>
        <v>TE/TE</v>
      </c>
      <c r="M26" s="351"/>
      <c r="N26" s="351"/>
      <c r="O26" s="247">
        <f>(K26/1000*1.2*M26)</f>
        <v>0</v>
      </c>
      <c r="P26" s="248"/>
      <c r="Q26" s="50"/>
      <c r="R26" s="50"/>
      <c r="S26" s="5"/>
    </row>
    <row r="27" spans="1:19" ht="20.100000000000001" customHeight="1" x14ac:dyDescent="0.25">
      <c r="A27" s="1"/>
      <c r="B27" s="108" t="str">
        <f>'Order Form Group 1'!B27</f>
        <v>ES10N60</v>
      </c>
      <c r="C27" s="27">
        <f>'Order Form Group 1'!C27</f>
        <v>6000</v>
      </c>
      <c r="D27" s="25" t="str">
        <f>'Order Form Group 1'!D27</f>
        <v>TE/TE</v>
      </c>
      <c r="E27" s="243"/>
      <c r="F27" s="244"/>
      <c r="G27" s="247">
        <f t="shared" si="0"/>
        <v>0</v>
      </c>
      <c r="H27" s="248"/>
      <c r="I27" s="9"/>
      <c r="J27" s="257" t="str">
        <f>'Order Form Group 1'!J27</f>
        <v>13mm  EPB®  Standard</v>
      </c>
      <c r="K27" s="257"/>
      <c r="L27" s="257"/>
      <c r="M27" s="257"/>
      <c r="N27" s="257"/>
      <c r="O27" s="257" t="s">
        <v>13</v>
      </c>
      <c r="P27" s="257"/>
      <c r="Q27" s="50"/>
      <c r="R27" s="50"/>
      <c r="S27" s="5"/>
    </row>
    <row r="28" spans="1:19" ht="20.100000000000001" customHeight="1" x14ac:dyDescent="0.25">
      <c r="A28" s="1"/>
      <c r="B28" s="278" t="str">
        <f>'Order Form Group 1'!B28</f>
        <v>10mm  EPB®  Standard   TE/SE</v>
      </c>
      <c r="C28" s="278"/>
      <c r="D28" s="278"/>
      <c r="E28" s="278"/>
      <c r="F28" s="278"/>
      <c r="G28" s="257" t="s">
        <v>13</v>
      </c>
      <c r="H28" s="257"/>
      <c r="I28" s="9"/>
      <c r="J28" s="24" t="str">
        <f>'Order Form Group 1'!J28</f>
        <v>EPB® SKU</v>
      </c>
      <c r="K28" s="24" t="str">
        <f>'Order Form Group 1'!K28</f>
        <v>LENGTH</v>
      </c>
      <c r="L28" s="24" t="str">
        <f>'Order Form Group 1'!L28</f>
        <v>EDGE TYPE</v>
      </c>
      <c r="M28" s="208" t="str">
        <f>'Order Form Group 1'!M28</f>
        <v>SHEET QTY</v>
      </c>
      <c r="N28" s="208">
        <f>'Order Form Group 1'!N28</f>
        <v>0</v>
      </c>
      <c r="O28" s="209" t="str">
        <f>'Order Form Group 1'!O28</f>
        <v xml:space="preserve">   M²</v>
      </c>
      <c r="P28" s="209">
        <f>'Order Form Group 1'!P28</f>
        <v>0</v>
      </c>
      <c r="Q28" s="50"/>
      <c r="R28" s="50"/>
      <c r="S28" s="5"/>
    </row>
    <row r="29" spans="1:19" ht="20.100000000000001" customHeight="1" x14ac:dyDescent="0.25">
      <c r="A29" s="1"/>
      <c r="B29" s="24" t="str">
        <f>'Order Form Group 1'!B29</f>
        <v>EPB® SKU</v>
      </c>
      <c r="C29" s="24" t="str">
        <f>'Order Form Group 1'!C29</f>
        <v>LENGTH</v>
      </c>
      <c r="D29" s="24" t="str">
        <f>'Order Form Group 1'!D29</f>
        <v>EDGE TYPE</v>
      </c>
      <c r="E29" s="208" t="str">
        <f>'Order Form Group 1'!E29</f>
        <v>SHEET QTY</v>
      </c>
      <c r="F29" s="208">
        <f>'Order Form Group 1'!F29</f>
        <v>0</v>
      </c>
      <c r="G29" s="239" t="str">
        <f>'Order Form Group 1'!G29</f>
        <v xml:space="preserve">   M²</v>
      </c>
      <c r="H29" s="239">
        <f>'Order Form Group 1'!H29</f>
        <v>0</v>
      </c>
      <c r="I29" s="9"/>
      <c r="J29" s="107" t="str">
        <f>'Order Form Group 1'!J29</f>
        <v>ES13N24</v>
      </c>
      <c r="K29" s="26">
        <f>'Order Form Group 1'!K29</f>
        <v>2400</v>
      </c>
      <c r="L29" s="110" t="str">
        <f>'Order Form Group 1'!L29</f>
        <v>TE/TE</v>
      </c>
      <c r="M29" s="241"/>
      <c r="N29" s="242"/>
      <c r="O29" s="216">
        <f t="shared" ref="O29:O36" si="3">(K29/1000*1.2*M29)</f>
        <v>0</v>
      </c>
      <c r="P29" s="217"/>
      <c r="Q29" s="50"/>
      <c r="R29" s="50"/>
      <c r="S29" s="5"/>
    </row>
    <row r="30" spans="1:19" ht="20.100000000000001" customHeight="1" x14ac:dyDescent="0.25">
      <c r="A30" s="1"/>
      <c r="B30" s="107" t="str">
        <f>'Order Form Group 1'!B30</f>
        <v>ES10NH24</v>
      </c>
      <c r="C30" s="26">
        <f>'Order Form Group 1'!C30</f>
        <v>2400</v>
      </c>
      <c r="D30" s="111" t="str">
        <f>'Order Form Group 1'!D30</f>
        <v>TE/SE</v>
      </c>
      <c r="E30" s="241"/>
      <c r="F30" s="242"/>
      <c r="G30" s="216">
        <f t="shared" ref="G30:G35" si="4">(C30/1000*1.2*E30)</f>
        <v>0</v>
      </c>
      <c r="H30" s="217"/>
      <c r="I30" s="9"/>
      <c r="J30" s="107" t="str">
        <f>'Order Form Group 1'!J30</f>
        <v>ES13N27</v>
      </c>
      <c r="K30" s="26">
        <f>'Order Form Group 1'!K30</f>
        <v>2700</v>
      </c>
      <c r="L30" s="110" t="str">
        <f>'Order Form Group 1'!L30</f>
        <v>TE/TE</v>
      </c>
      <c r="M30" s="241"/>
      <c r="N30" s="242"/>
      <c r="O30" s="216">
        <f t="shared" si="3"/>
        <v>0</v>
      </c>
      <c r="P30" s="217"/>
      <c r="Q30" s="50"/>
      <c r="R30" s="50"/>
    </row>
    <row r="31" spans="1:19" ht="20.100000000000001" customHeight="1" x14ac:dyDescent="0.25">
      <c r="A31" s="1"/>
      <c r="B31" s="107" t="str">
        <f>'Order Form Group 1'!B31</f>
        <v>ES10NH30</v>
      </c>
      <c r="C31" s="26">
        <f>'Order Form Group 1'!C31</f>
        <v>3000</v>
      </c>
      <c r="D31" s="111" t="str">
        <f>'Order Form Group 1'!D31</f>
        <v>TE/SE</v>
      </c>
      <c r="E31" s="241"/>
      <c r="F31" s="242"/>
      <c r="G31" s="216">
        <f t="shared" si="4"/>
        <v>0</v>
      </c>
      <c r="H31" s="217"/>
      <c r="I31" s="9"/>
      <c r="J31" s="107" t="str">
        <f>'Order Form Group 1'!J31</f>
        <v>ES13N30</v>
      </c>
      <c r="K31" s="26">
        <f>'Order Form Group 1'!K31</f>
        <v>3000</v>
      </c>
      <c r="L31" s="110" t="str">
        <f>'Order Form Group 1'!L31</f>
        <v>TE/TE</v>
      </c>
      <c r="M31" s="241"/>
      <c r="N31" s="242"/>
      <c r="O31" s="216">
        <f t="shared" si="3"/>
        <v>0</v>
      </c>
      <c r="P31" s="217"/>
      <c r="Q31" s="50"/>
      <c r="R31" s="50"/>
    </row>
    <row r="32" spans="1:19" ht="20.100000000000001" customHeight="1" x14ac:dyDescent="0.25">
      <c r="A32" s="1"/>
      <c r="B32" s="107" t="str">
        <f>'Order Form Group 1'!B32</f>
        <v>ES10NH36</v>
      </c>
      <c r="C32" s="26">
        <f>'Order Form Group 1'!C32</f>
        <v>3600</v>
      </c>
      <c r="D32" s="111" t="str">
        <f>'Order Form Group 1'!D32</f>
        <v>TE/SE</v>
      </c>
      <c r="E32" s="241"/>
      <c r="F32" s="242"/>
      <c r="G32" s="216">
        <f t="shared" si="4"/>
        <v>0</v>
      </c>
      <c r="H32" s="217"/>
      <c r="I32" s="9"/>
      <c r="J32" s="107" t="str">
        <f>'Order Form Group 1'!J32</f>
        <v>ES13N33</v>
      </c>
      <c r="K32" s="26">
        <f>'Order Form Group 1'!K32</f>
        <v>3300</v>
      </c>
      <c r="L32" s="110" t="str">
        <f>'Order Form Group 1'!L32</f>
        <v>TE/TE</v>
      </c>
      <c r="M32" s="241"/>
      <c r="N32" s="242"/>
      <c r="O32" s="216">
        <f t="shared" si="3"/>
        <v>0</v>
      </c>
      <c r="P32" s="217"/>
      <c r="Q32" s="50"/>
      <c r="R32" s="50"/>
    </row>
    <row r="33" spans="1:18" ht="20.100000000000001" customHeight="1" x14ac:dyDescent="0.25">
      <c r="A33" s="1"/>
      <c r="B33" s="107" t="str">
        <f>'Order Form Group 1'!B33</f>
        <v>ES10NH42</v>
      </c>
      <c r="C33" s="26">
        <f>'Order Form Group 1'!C33</f>
        <v>4200</v>
      </c>
      <c r="D33" s="111" t="str">
        <f>'Order Form Group 1'!D33</f>
        <v>TE/SE</v>
      </c>
      <c r="E33" s="241"/>
      <c r="F33" s="242"/>
      <c r="G33" s="216">
        <f t="shared" si="4"/>
        <v>0</v>
      </c>
      <c r="H33" s="217"/>
      <c r="I33" s="9"/>
      <c r="J33" s="107" t="str">
        <f>'Order Form Group 1'!J33</f>
        <v>ES13N36</v>
      </c>
      <c r="K33" s="26">
        <f>'Order Form Group 1'!K33</f>
        <v>3600</v>
      </c>
      <c r="L33" s="110" t="str">
        <f>'Order Form Group 1'!L33</f>
        <v>TE/TE</v>
      </c>
      <c r="M33" s="241"/>
      <c r="N33" s="242"/>
      <c r="O33" s="216">
        <f t="shared" si="3"/>
        <v>0</v>
      </c>
      <c r="P33" s="217"/>
      <c r="Q33" s="50"/>
      <c r="R33" s="50"/>
    </row>
    <row r="34" spans="1:18" ht="20.100000000000001" customHeight="1" x14ac:dyDescent="0.25">
      <c r="A34" s="1"/>
      <c r="B34" s="107" t="str">
        <f>'Order Form Group 1'!B34</f>
        <v>ES10NH48</v>
      </c>
      <c r="C34" s="26">
        <f>'Order Form Group 1'!C34</f>
        <v>4800</v>
      </c>
      <c r="D34" s="111" t="str">
        <f>'Order Form Group 1'!D34</f>
        <v>TE/SE</v>
      </c>
      <c r="E34" s="241"/>
      <c r="F34" s="242"/>
      <c r="G34" s="216">
        <f t="shared" si="4"/>
        <v>0</v>
      </c>
      <c r="H34" s="217"/>
      <c r="I34" s="9"/>
      <c r="J34" s="107" t="str">
        <f>'Order Form Group 1'!J34</f>
        <v>ES13N42</v>
      </c>
      <c r="K34" s="26">
        <f>'Order Form Group 1'!K34</f>
        <v>4200</v>
      </c>
      <c r="L34" s="110" t="str">
        <f>'Order Form Group 1'!L34</f>
        <v>TE/TE</v>
      </c>
      <c r="M34" s="241"/>
      <c r="N34" s="242"/>
      <c r="O34" s="216">
        <f t="shared" si="3"/>
        <v>0</v>
      </c>
      <c r="P34" s="217"/>
      <c r="Q34" s="50"/>
      <c r="R34" s="50"/>
    </row>
    <row r="35" spans="1:18" ht="20.100000000000001" customHeight="1" x14ac:dyDescent="0.25">
      <c r="A35" s="1"/>
      <c r="B35" s="109" t="str">
        <f>'Order Form Group 1'!B35</f>
        <v>ES10NH60</v>
      </c>
      <c r="C35" s="27">
        <f>'Order Form Group 1'!C35</f>
        <v>6000</v>
      </c>
      <c r="D35" s="111" t="str">
        <f>'Order Form Group 1'!D35</f>
        <v>TE/SE</v>
      </c>
      <c r="E35" s="243"/>
      <c r="F35" s="244"/>
      <c r="G35" s="247">
        <f t="shared" si="4"/>
        <v>0</v>
      </c>
      <c r="H35" s="248"/>
      <c r="I35" s="9"/>
      <c r="J35" s="107" t="str">
        <f>'Order Form Group 1'!J35</f>
        <v>ES13N48</v>
      </c>
      <c r="K35" s="26">
        <f>'Order Form Group 1'!K35</f>
        <v>4800</v>
      </c>
      <c r="L35" s="110" t="str">
        <f>'Order Form Group 1'!L35</f>
        <v>TE/TE</v>
      </c>
      <c r="M35" s="241"/>
      <c r="N35" s="242"/>
      <c r="O35" s="216">
        <f t="shared" si="3"/>
        <v>0</v>
      </c>
      <c r="P35" s="217"/>
      <c r="Q35" s="50"/>
      <c r="R35" s="50"/>
    </row>
    <row r="36" spans="1:18" ht="20.100000000000001" customHeight="1" x14ac:dyDescent="0.25">
      <c r="A36" s="1"/>
      <c r="B36" s="279" t="str">
        <f>'Order Form Group 1'!B36</f>
        <v>10mm  EPB®  Standard  WIDE    TE/SE</v>
      </c>
      <c r="C36" s="279"/>
      <c r="D36" s="279"/>
      <c r="E36" s="279"/>
      <c r="F36" s="279"/>
      <c r="G36" s="274" t="s">
        <v>31</v>
      </c>
      <c r="H36" s="274"/>
      <c r="I36" s="9"/>
      <c r="J36" s="108" t="str">
        <f>'Order Form Group 1'!J36</f>
        <v>ES13N60</v>
      </c>
      <c r="K36" s="25">
        <f>'Order Form Group 1'!K36</f>
        <v>6000</v>
      </c>
      <c r="L36" s="110" t="str">
        <f>'Order Form Group 1'!L36</f>
        <v>TE/TE</v>
      </c>
      <c r="M36" s="243"/>
      <c r="N36" s="244"/>
      <c r="O36" s="247">
        <f t="shared" si="3"/>
        <v>0</v>
      </c>
      <c r="P36" s="248"/>
      <c r="Q36" s="50"/>
      <c r="R36" s="50"/>
    </row>
    <row r="37" spans="1:18" ht="20.100000000000001" customHeight="1" x14ac:dyDescent="0.25">
      <c r="A37" s="1"/>
      <c r="B37" s="24" t="str">
        <f>'Order Form Group 1'!B37</f>
        <v>EPB® SKU</v>
      </c>
      <c r="C37" s="24" t="str">
        <f>'Order Form Group 1'!C37</f>
        <v>LENGTH</v>
      </c>
      <c r="D37" s="24" t="str">
        <f>'Order Form Group 1'!D37</f>
        <v>EDGE TYPE</v>
      </c>
      <c r="E37" s="208" t="str">
        <f>'Order Form Group 1'!E37</f>
        <v>SHEET QTY</v>
      </c>
      <c r="F37" s="208">
        <f>'Order Form Group 1'!F37</f>
        <v>0</v>
      </c>
      <c r="G37" s="239" t="str">
        <f>'Order Form Group 1'!G37</f>
        <v xml:space="preserve">   M²</v>
      </c>
      <c r="H37" s="239">
        <f>'Order Form Group 1'!H37</f>
        <v>0</v>
      </c>
      <c r="I37" s="9"/>
      <c r="J37" s="294" t="str">
        <f>'Order Form Group 1'!J37</f>
        <v>10mm  EPB  AquaSmart®</v>
      </c>
      <c r="K37" s="294"/>
      <c r="L37" s="294"/>
      <c r="M37" s="294"/>
      <c r="N37" s="294"/>
      <c r="O37" s="294" t="s">
        <v>13</v>
      </c>
      <c r="P37" s="294"/>
      <c r="Q37" s="50"/>
      <c r="R37" s="50"/>
    </row>
    <row r="38" spans="1:18" ht="20.100000000000001" customHeight="1" x14ac:dyDescent="0.25">
      <c r="A38" s="1"/>
      <c r="B38" s="107" t="str">
        <f>'Order Form Group 1'!B38</f>
        <v>ES10WH36</v>
      </c>
      <c r="C38" s="26">
        <f>'Order Form Group 1'!C38</f>
        <v>3600</v>
      </c>
      <c r="D38" s="111" t="str">
        <f>'Order Form Group 1'!D38</f>
        <v>TE/SE</v>
      </c>
      <c r="E38" s="241"/>
      <c r="F38" s="242"/>
      <c r="G38" s="216">
        <f>(C38/1000*1.35*E38)</f>
        <v>0</v>
      </c>
      <c r="H38" s="217"/>
      <c r="I38" s="9"/>
      <c r="J38" s="24" t="str">
        <f>'Order Form Group 1'!J38</f>
        <v>EPB® SKU</v>
      </c>
      <c r="K38" s="24" t="str">
        <f>'Order Form Group 1'!K38</f>
        <v>LENGTH</v>
      </c>
      <c r="L38" s="24" t="str">
        <f>'Order Form Group 1'!L38</f>
        <v>EDGE TYPE</v>
      </c>
      <c r="M38" s="208" t="str">
        <f>'Order Form Group 1'!M38</f>
        <v>SHEET QTY</v>
      </c>
      <c r="N38" s="208">
        <f>'Order Form Group 1'!N38</f>
        <v>0</v>
      </c>
      <c r="O38" s="209" t="str">
        <f>'Order Form Group 1'!O38</f>
        <v xml:space="preserve">   M²</v>
      </c>
      <c r="P38" s="209">
        <f>'Order Form Group 1'!P38</f>
        <v>0</v>
      </c>
      <c r="Q38" s="50"/>
      <c r="R38" s="50"/>
    </row>
    <row r="39" spans="1:18" ht="20.100000000000001" customHeight="1" x14ac:dyDescent="0.25">
      <c r="A39" s="1"/>
      <c r="B39" s="107" t="str">
        <f>'Order Form Group 1'!B39</f>
        <v>ES10WH48</v>
      </c>
      <c r="C39" s="26">
        <f>'Order Form Group 1'!C39</f>
        <v>4800</v>
      </c>
      <c r="D39" s="111" t="str">
        <f>'Order Form Group 1'!D39</f>
        <v>TE/SE</v>
      </c>
      <c r="E39" s="241"/>
      <c r="F39" s="242"/>
      <c r="G39" s="216">
        <f>(C39/1000*1.35*E39)</f>
        <v>0</v>
      </c>
      <c r="H39" s="217"/>
      <c r="I39" s="9"/>
      <c r="J39" s="107" t="str">
        <f>'Order Form Group 1'!J39</f>
        <v>EA10N24</v>
      </c>
      <c r="K39" s="26">
        <f>'Order Form Group 1'!K39</f>
        <v>2400</v>
      </c>
      <c r="L39" s="25" t="str">
        <f>'Order Form Group 1'!L39</f>
        <v>TE/TE</v>
      </c>
      <c r="M39" s="255"/>
      <c r="N39" s="256"/>
      <c r="O39" s="216">
        <f t="shared" ref="O39:O44" si="5">(K39/1000*1.2*M39)</f>
        <v>0</v>
      </c>
      <c r="P39" s="217"/>
      <c r="Q39" s="50"/>
      <c r="R39" s="50"/>
    </row>
    <row r="40" spans="1:18" ht="20.100000000000001" customHeight="1" x14ac:dyDescent="0.25">
      <c r="A40" s="1"/>
      <c r="B40" s="108" t="str">
        <f>'Order Form Group 1'!B40</f>
        <v>ES10WH60</v>
      </c>
      <c r="C40" s="27">
        <f>'Order Form Group 1'!C40</f>
        <v>6000</v>
      </c>
      <c r="D40" s="111" t="str">
        <f>'Order Form Group 1'!D40</f>
        <v>TE/SE</v>
      </c>
      <c r="E40" s="243"/>
      <c r="F40" s="244"/>
      <c r="G40" s="247">
        <f>(C40/1000*1.35*E40)</f>
        <v>0</v>
      </c>
      <c r="H40" s="248"/>
      <c r="I40" s="9"/>
      <c r="J40" s="107" t="str">
        <f>'Order Form Group 1'!J40</f>
        <v>EA10N27</v>
      </c>
      <c r="K40" s="26">
        <f>'Order Form Group 1'!K40</f>
        <v>2700</v>
      </c>
      <c r="L40" s="25" t="str">
        <f>'Order Form Group 1'!L40</f>
        <v>TE/TE</v>
      </c>
      <c r="M40" s="255"/>
      <c r="N40" s="256"/>
      <c r="O40" s="216">
        <f t="shared" si="5"/>
        <v>0</v>
      </c>
      <c r="P40" s="217"/>
      <c r="Q40" s="50"/>
      <c r="R40" s="50"/>
    </row>
    <row r="41" spans="1:18" ht="20.100000000000001" customHeight="1" x14ac:dyDescent="0.25">
      <c r="A41" s="1"/>
      <c r="B41" s="280" t="str">
        <f>'Order Form Group 1'!B41</f>
        <v>10mm  EPB  MultiSmart®  :    (BraceSmart®  &amp; NoiseSmart®)</v>
      </c>
      <c r="C41" s="280"/>
      <c r="D41" s="280"/>
      <c r="E41" s="280"/>
      <c r="F41" s="280"/>
      <c r="G41" s="219" t="s">
        <v>13</v>
      </c>
      <c r="H41" s="219"/>
      <c r="I41" s="9"/>
      <c r="J41" s="107" t="str">
        <f>'Order Form Group 1'!J41</f>
        <v>EA10N30</v>
      </c>
      <c r="K41" s="26">
        <f>'Order Form Group 1'!K41</f>
        <v>3000</v>
      </c>
      <c r="L41" s="25" t="str">
        <f>'Order Form Group 1'!L41</f>
        <v>TE/TE</v>
      </c>
      <c r="M41" s="255"/>
      <c r="N41" s="256"/>
      <c r="O41" s="216">
        <f t="shared" si="5"/>
        <v>0</v>
      </c>
      <c r="P41" s="217"/>
      <c r="Q41" s="50"/>
      <c r="R41" s="50"/>
    </row>
    <row r="42" spans="1:18" ht="20.100000000000001" customHeight="1" thickBot="1" x14ac:dyDescent="0.3">
      <c r="A42" s="1"/>
      <c r="B42" s="24" t="str">
        <f>'Order Form Group 1'!B42</f>
        <v>EPB® SKU</v>
      </c>
      <c r="C42" s="24" t="str">
        <f>'Order Form Group 1'!C42</f>
        <v>LENGTH</v>
      </c>
      <c r="D42" s="24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39" t="str">
        <f>'Order Form Group 1'!G42</f>
        <v xml:space="preserve">   M²</v>
      </c>
      <c r="H42" s="239">
        <f>'Order Form Group 1'!H42</f>
        <v>0</v>
      </c>
      <c r="I42" s="9"/>
      <c r="J42" s="117" t="str">
        <f>'Order Form Group 1'!J42</f>
        <v>EA10N36</v>
      </c>
      <c r="K42" s="118">
        <f>'Order Form Group 1'!K42</f>
        <v>3600</v>
      </c>
      <c r="L42" s="118" t="str">
        <f>'Order Form Group 1'!L42</f>
        <v>TE/TE</v>
      </c>
      <c r="M42" s="324"/>
      <c r="N42" s="325"/>
      <c r="O42" s="214">
        <f t="shared" si="5"/>
        <v>0</v>
      </c>
      <c r="P42" s="215"/>
      <c r="Q42" s="50"/>
      <c r="R42" s="50"/>
    </row>
    <row r="43" spans="1:18" ht="20.100000000000001" customHeight="1" x14ac:dyDescent="0.25">
      <c r="A43" s="1"/>
      <c r="B43" s="107" t="str">
        <f>'Order Form Group 1'!B43</f>
        <v>EM10N24</v>
      </c>
      <c r="C43" s="26">
        <f>'Order Form Group 1'!C43</f>
        <v>2400</v>
      </c>
      <c r="D43" s="25" t="str">
        <f>'Order Form Group 1'!D43</f>
        <v>TE/TE</v>
      </c>
      <c r="E43" s="282"/>
      <c r="F43" s="283"/>
      <c r="G43" s="216">
        <f t="shared" ref="G43:G49" si="6">(C43/1000*1.2*E43)</f>
        <v>0</v>
      </c>
      <c r="H43" s="217"/>
      <c r="I43" s="9"/>
      <c r="J43" s="115" t="str">
        <f>'Order Form Group 1'!J43</f>
        <v>EA10NH24</v>
      </c>
      <c r="K43" s="95">
        <f>'Order Form Group 1'!K43</f>
        <v>2400</v>
      </c>
      <c r="L43" s="116" t="str">
        <f>'Order Form Group 1'!L43</f>
        <v>TE/SE</v>
      </c>
      <c r="M43" s="326"/>
      <c r="N43" s="327"/>
      <c r="O43" s="287">
        <f t="shared" si="5"/>
        <v>0</v>
      </c>
      <c r="P43" s="288"/>
      <c r="Q43" s="50"/>
      <c r="R43" s="50"/>
    </row>
    <row r="44" spans="1:18" ht="20.100000000000001" customHeight="1" x14ac:dyDescent="0.25">
      <c r="A44" s="1"/>
      <c r="B44" s="107" t="str">
        <f>'Order Form Group 1'!B44</f>
        <v>EM10N27</v>
      </c>
      <c r="C44" s="26">
        <f>'Order Form Group 1'!C44</f>
        <v>2700</v>
      </c>
      <c r="D44" s="25" t="str">
        <f>'Order Form Group 1'!D44</f>
        <v>TE/TE</v>
      </c>
      <c r="E44" s="282"/>
      <c r="F44" s="283"/>
      <c r="G44" s="216">
        <f t="shared" si="6"/>
        <v>0</v>
      </c>
      <c r="H44" s="217"/>
      <c r="I44" s="9"/>
      <c r="J44" s="114" t="str">
        <f>'Order Form Group 1'!J44</f>
        <v>EA10NH48</v>
      </c>
      <c r="K44" s="25">
        <f>'Order Form Group 1'!K44</f>
        <v>4800</v>
      </c>
      <c r="L44" s="111" t="str">
        <f>'Order Form Group 1'!L44</f>
        <v>TE/SE</v>
      </c>
      <c r="M44" s="289"/>
      <c r="N44" s="290"/>
      <c r="O44" s="247">
        <f t="shared" si="5"/>
        <v>0</v>
      </c>
      <c r="P44" s="248"/>
      <c r="Q44" s="50"/>
      <c r="R44" s="50"/>
    </row>
    <row r="45" spans="1:18" ht="20.100000000000001" customHeight="1" x14ac:dyDescent="0.25">
      <c r="A45" s="1"/>
      <c r="B45" s="107" t="str">
        <f>'Order Form Group 1'!B45</f>
        <v>EM10N30</v>
      </c>
      <c r="C45" s="26">
        <f>'Order Form Group 1'!C45</f>
        <v>3000</v>
      </c>
      <c r="D45" s="25" t="str">
        <f>'Order Form Group 1'!D45</f>
        <v>TE/TE</v>
      </c>
      <c r="E45" s="282"/>
      <c r="F45" s="283"/>
      <c r="G45" s="216">
        <f t="shared" si="6"/>
        <v>0</v>
      </c>
      <c r="H45" s="217"/>
      <c r="I45" s="9"/>
      <c r="J45" s="294" t="str">
        <f>'Order Form Group 1'!J45</f>
        <v xml:space="preserve">13mm  EPB  AquaSmart®  </v>
      </c>
      <c r="K45" s="294"/>
      <c r="L45" s="294"/>
      <c r="M45" s="294"/>
      <c r="N45" s="294"/>
      <c r="O45" s="294" t="s">
        <v>13</v>
      </c>
      <c r="P45" s="294"/>
      <c r="Q45" s="50"/>
      <c r="R45" s="50"/>
    </row>
    <row r="46" spans="1:18" ht="20.100000000000001" customHeight="1" x14ac:dyDescent="0.25">
      <c r="A46" s="1"/>
      <c r="B46" s="107" t="str">
        <f>'Order Form Group 1'!B46</f>
        <v>EM10N36</v>
      </c>
      <c r="C46" s="26">
        <f>'Order Form Group 1'!C46</f>
        <v>3600</v>
      </c>
      <c r="D46" s="25" t="str">
        <f>'Order Form Group 1'!D46</f>
        <v>TE/TE</v>
      </c>
      <c r="E46" s="282"/>
      <c r="F46" s="283"/>
      <c r="G46" s="216">
        <f t="shared" si="6"/>
        <v>0</v>
      </c>
      <c r="H46" s="217"/>
      <c r="I46" s="9"/>
      <c r="J46" s="24" t="str">
        <f>'Order Form Group 1'!J46</f>
        <v>EPB® SKU</v>
      </c>
      <c r="K46" s="24" t="str">
        <f>'Order Form Group 1'!K46</f>
        <v>LENGTH</v>
      </c>
      <c r="L46" s="24" t="str">
        <f>'Order Form Group 1'!L46</f>
        <v>EDGE TYPE</v>
      </c>
      <c r="M46" s="208" t="str">
        <f>'Order Form Group 1'!M46</f>
        <v>SHEET QTY</v>
      </c>
      <c r="N46" s="208">
        <f>'Order Form Group 1'!N46</f>
        <v>0</v>
      </c>
      <c r="O46" s="209" t="str">
        <f>'Order Form Group 1'!O46</f>
        <v xml:space="preserve">   M²</v>
      </c>
      <c r="P46" s="209">
        <f>'Order Form Group 1'!P46</f>
        <v>0</v>
      </c>
      <c r="Q46" s="50"/>
      <c r="R46" s="50"/>
    </row>
    <row r="47" spans="1:18" ht="20.100000000000001" customHeight="1" thickBot="1" x14ac:dyDescent="0.3">
      <c r="A47" s="1"/>
      <c r="B47" s="117" t="str">
        <f>'Order Form Group 1'!B47</f>
        <v>EM10N48</v>
      </c>
      <c r="C47" s="118">
        <f>'Order Form Group 1'!C47</f>
        <v>4800</v>
      </c>
      <c r="D47" s="118" t="str">
        <f>'Order Form Group 1'!D47</f>
        <v>TE/TE</v>
      </c>
      <c r="E47" s="297"/>
      <c r="F47" s="298"/>
      <c r="G47" s="214">
        <f t="shared" si="6"/>
        <v>0</v>
      </c>
      <c r="H47" s="215"/>
      <c r="I47" s="9"/>
      <c r="J47" s="107" t="str">
        <f>'Order Form Group 1'!J47</f>
        <v>EA13N24</v>
      </c>
      <c r="K47" s="26">
        <f>'Order Form Group 1'!K47</f>
        <v>2400</v>
      </c>
      <c r="L47" s="25" t="str">
        <f>'Order Form Group 1'!L47</f>
        <v>TE/TE</v>
      </c>
      <c r="M47" s="255"/>
      <c r="N47" s="256"/>
      <c r="O47" s="216">
        <f>(K47/1000*1.2*M47)</f>
        <v>0</v>
      </c>
      <c r="P47" s="217"/>
      <c r="Q47" s="50"/>
      <c r="R47" s="50"/>
    </row>
    <row r="48" spans="1:18" ht="20.100000000000001" customHeight="1" x14ac:dyDescent="0.25">
      <c r="A48" s="1"/>
      <c r="B48" s="115" t="str">
        <f>'Order Form Group 1'!B48</f>
        <v>EM10NH24</v>
      </c>
      <c r="C48" s="95">
        <f>'Order Form Group 1'!C48</f>
        <v>2400</v>
      </c>
      <c r="D48" s="116" t="str">
        <f>'Order Form Group 1'!D48</f>
        <v>TE/SE</v>
      </c>
      <c r="E48" s="291"/>
      <c r="F48" s="292"/>
      <c r="G48" s="287">
        <f t="shared" si="6"/>
        <v>0</v>
      </c>
      <c r="H48" s="288"/>
      <c r="I48" s="9"/>
      <c r="J48" s="107" t="str">
        <f>'Order Form Group 1'!J48</f>
        <v>EA13N27</v>
      </c>
      <c r="K48" s="26">
        <f>'Order Form Group 1'!K48</f>
        <v>2700</v>
      </c>
      <c r="L48" s="25" t="str">
        <f>'Order Form Group 1'!L48</f>
        <v>TE/TE</v>
      </c>
      <c r="M48" s="255"/>
      <c r="N48" s="256"/>
      <c r="O48" s="216">
        <f>(K48/1000*1.2*M48)</f>
        <v>0</v>
      </c>
      <c r="P48" s="217"/>
      <c r="Q48" s="50"/>
      <c r="R48" s="50"/>
    </row>
    <row r="49" spans="1:18" ht="20.100000000000001" customHeight="1" x14ac:dyDescent="0.25">
      <c r="A49" s="1"/>
      <c r="B49" s="114" t="str">
        <f>'Order Form Group 1'!B49</f>
        <v>EM10NH48</v>
      </c>
      <c r="C49" s="25">
        <f>'Order Form Group 1'!C49</f>
        <v>4800</v>
      </c>
      <c r="D49" s="111" t="str">
        <f>'Order Form Group 1'!D49</f>
        <v>TE/SE</v>
      </c>
      <c r="E49" s="295"/>
      <c r="F49" s="296"/>
      <c r="G49" s="247">
        <f t="shared" si="6"/>
        <v>0</v>
      </c>
      <c r="H49" s="248"/>
      <c r="I49" s="9"/>
      <c r="J49" s="107" t="str">
        <f>'Order Form Group 1'!J49</f>
        <v>EA13N30</v>
      </c>
      <c r="K49" s="26">
        <f>'Order Form Group 1'!K49</f>
        <v>3000</v>
      </c>
      <c r="L49" s="25" t="str">
        <f>'Order Form Group 1'!L49</f>
        <v>TE/TE</v>
      </c>
      <c r="M49" s="255"/>
      <c r="N49" s="256"/>
      <c r="O49" s="216">
        <f>(K49/1000*1.2*M49)</f>
        <v>0</v>
      </c>
      <c r="P49" s="217"/>
      <c r="Q49" s="50"/>
      <c r="R49" s="50"/>
    </row>
    <row r="50" spans="1:18" ht="20.100000000000001" customHeight="1" x14ac:dyDescent="0.25">
      <c r="A50" s="1"/>
      <c r="B50" s="281" t="str">
        <f>'Order Form Group 1'!B50</f>
        <v>10mm  EPB  MultiSmart®  WIDE TE/SE   (BraceSmart®  &amp; NoiseSmart®)</v>
      </c>
      <c r="C50" s="281"/>
      <c r="D50" s="281"/>
      <c r="E50" s="281"/>
      <c r="F50" s="281"/>
      <c r="G50" s="258" t="s">
        <v>31</v>
      </c>
      <c r="H50" s="258"/>
      <c r="I50" s="9"/>
      <c r="J50" s="108" t="str">
        <f>'Order Form Group 1'!J50</f>
        <v>EA13N36</v>
      </c>
      <c r="K50" s="25">
        <f>'Order Form Group 1'!K50</f>
        <v>3600</v>
      </c>
      <c r="L50" s="25" t="str">
        <f>'Order Form Group 1'!L50</f>
        <v>TE/TE</v>
      </c>
      <c r="M50" s="289"/>
      <c r="N50" s="290"/>
      <c r="O50" s="247">
        <f>(K50/1000*1.2*M50)</f>
        <v>0</v>
      </c>
      <c r="P50" s="248"/>
      <c r="Q50" s="50"/>
      <c r="R50" s="50"/>
    </row>
    <row r="51" spans="1:18" ht="20.100000000000001" customHeight="1" x14ac:dyDescent="0.25">
      <c r="A51" s="1"/>
      <c r="B51" s="24" t="str">
        <f>'Order Form Group 1'!B51</f>
        <v>EPB® SKU</v>
      </c>
      <c r="C51" s="24" t="str">
        <f>'Order Form Group 1'!C51</f>
        <v>LENGTH</v>
      </c>
      <c r="D51" s="24" t="str">
        <f>'Order Form Group 1'!D51</f>
        <v>EDGE TYPE</v>
      </c>
      <c r="E51" s="208" t="str">
        <f>'Order Form Group 1'!E51</f>
        <v>SHEET QTY</v>
      </c>
      <c r="F51" s="208">
        <f>'Order Form Group 1'!F51</f>
        <v>0</v>
      </c>
      <c r="G51" s="239" t="str">
        <f>'Order Form Group 1'!G51</f>
        <v xml:space="preserve">   M²</v>
      </c>
      <c r="H51" s="239">
        <f>'Order Form Group 1'!H51</f>
        <v>0</v>
      </c>
      <c r="I51" s="9"/>
      <c r="J51" s="218" t="str">
        <f>'Order Form Group 1'!J51</f>
        <v>10mm  EPB  FireSmart®</v>
      </c>
      <c r="K51" s="218"/>
      <c r="L51" s="218"/>
      <c r="M51" s="218"/>
      <c r="N51" s="218"/>
      <c r="O51" s="218" t="s">
        <v>13</v>
      </c>
      <c r="P51" s="218"/>
      <c r="Q51" s="50"/>
      <c r="R51" s="50"/>
    </row>
    <row r="52" spans="1:18" ht="20.100000000000001" customHeight="1" x14ac:dyDescent="0.25">
      <c r="A52" s="1"/>
      <c r="B52" s="107" t="str">
        <f>'Order Form Group 1'!B52</f>
        <v>EM10WH24</v>
      </c>
      <c r="C52" s="25">
        <f>'Order Form Group 1'!C52</f>
        <v>2400</v>
      </c>
      <c r="D52" s="111" t="str">
        <f>'Order Form Group 1'!D52</f>
        <v>TE/SE</v>
      </c>
      <c r="E52" s="353"/>
      <c r="F52" s="354"/>
      <c r="G52" s="216">
        <f>(C52/1000*1.35*E52)</f>
        <v>0</v>
      </c>
      <c r="H52" s="217"/>
      <c r="I52" s="9"/>
      <c r="J52" s="24" t="str">
        <f>'Order Form Group 1'!J52</f>
        <v>EPB® SKU</v>
      </c>
      <c r="K52" s="24" t="str">
        <f>'Order Form Group 1'!K52</f>
        <v>LENGTH</v>
      </c>
      <c r="L52" s="24" t="str">
        <f>'Order Form Group 1'!L52</f>
        <v>EDGE TYPE</v>
      </c>
      <c r="M52" s="208" t="str">
        <f>'Order Form Group 1'!M52</f>
        <v>SHEET QTY</v>
      </c>
      <c r="N52" s="208">
        <f>'Order Form Group 1'!N52</f>
        <v>0</v>
      </c>
      <c r="O52" s="239" t="str">
        <f>'Order Form Group 1'!O52</f>
        <v xml:space="preserve">   M²</v>
      </c>
      <c r="P52" s="239">
        <f>'Order Form Group 1'!P52</f>
        <v>0</v>
      </c>
      <c r="Q52" s="50"/>
      <c r="R52" s="50"/>
    </row>
    <row r="53" spans="1:18" ht="20.100000000000001" customHeight="1" x14ac:dyDescent="0.25">
      <c r="A53" s="1"/>
      <c r="B53" s="108" t="str">
        <f>'Order Form Group 1'!B53</f>
        <v>EM10WH48</v>
      </c>
      <c r="C53" s="25">
        <f>'Order Form Group 1'!C53</f>
        <v>4800</v>
      </c>
      <c r="D53" s="111" t="str">
        <f>'Order Form Group 1'!D53</f>
        <v>TE/SE</v>
      </c>
      <c r="E53" s="355"/>
      <c r="F53" s="356"/>
      <c r="G53" s="247">
        <f>(C53/1000*1.35*E53)</f>
        <v>0</v>
      </c>
      <c r="H53" s="248"/>
      <c r="I53" s="9"/>
      <c r="J53" s="107" t="str">
        <f>'Order Form Group 1'!J53</f>
        <v>EF10N24</v>
      </c>
      <c r="K53" s="26">
        <f>'Order Form Group 1'!K53</f>
        <v>2400</v>
      </c>
      <c r="L53" s="25" t="str">
        <f>'Order Form Group 1'!L53</f>
        <v>TE/TE</v>
      </c>
      <c r="M53" s="349"/>
      <c r="N53" s="349"/>
      <c r="O53" s="216">
        <f t="shared" ref="O53:O59" si="7">(K53/1000*1.2*M53)</f>
        <v>0</v>
      </c>
      <c r="P53" s="217"/>
      <c r="Q53" s="50"/>
      <c r="R53" s="50"/>
    </row>
    <row r="54" spans="1:18" ht="20.100000000000001" customHeight="1" x14ac:dyDescent="0.25">
      <c r="A54" s="1"/>
      <c r="B54" s="219" t="str">
        <f>'Order Form Group 1'!B54</f>
        <v>13mm  EPB  MultiSmart®  :   (NoiseSmart® &amp;  BraceSmart®)</v>
      </c>
      <c r="C54" s="219"/>
      <c r="D54" s="219"/>
      <c r="E54" s="219"/>
      <c r="F54" s="219"/>
      <c r="G54" s="219" t="s">
        <v>13</v>
      </c>
      <c r="H54" s="219"/>
      <c r="I54" s="9"/>
      <c r="J54" s="107" t="str">
        <f>'Order Form Group 1'!J54</f>
        <v>EF10N27</v>
      </c>
      <c r="K54" s="26">
        <f>'Order Form Group 1'!K54</f>
        <v>2700</v>
      </c>
      <c r="L54" s="25" t="str">
        <f>'Order Form Group 1'!L54</f>
        <v>TE/TE</v>
      </c>
      <c r="M54" s="349"/>
      <c r="N54" s="349"/>
      <c r="O54" s="216">
        <f t="shared" si="7"/>
        <v>0</v>
      </c>
      <c r="P54" s="217"/>
      <c r="Q54" s="50"/>
      <c r="R54" s="50"/>
    </row>
    <row r="55" spans="1:18" ht="20.100000000000001" customHeight="1" x14ac:dyDescent="0.25">
      <c r="A55" s="1"/>
      <c r="B55" s="24" t="str">
        <f>'Order Form Group 1'!B55</f>
        <v>EPB® SKU</v>
      </c>
      <c r="C55" s="24" t="str">
        <f>'Order Form Group 1'!C55</f>
        <v>LENGTH</v>
      </c>
      <c r="D55" s="24" t="str">
        <f>'Order Form Group 1'!D55</f>
        <v>EDGE TYPE</v>
      </c>
      <c r="E55" s="352" t="str">
        <f>'Order Form Group 1'!E55</f>
        <v>SHEET QTY</v>
      </c>
      <c r="F55" s="352">
        <f>'Order Form Group 1'!F55</f>
        <v>0</v>
      </c>
      <c r="G55" s="239" t="str">
        <f>'Order Form Group 1'!G55</f>
        <v xml:space="preserve">   M²</v>
      </c>
      <c r="H55" s="239">
        <f>'Order Form Group 1'!H55</f>
        <v>0</v>
      </c>
      <c r="I55" s="9"/>
      <c r="J55" s="107" t="str">
        <f>'Order Form Group 1'!J55</f>
        <v>EF10N30</v>
      </c>
      <c r="K55" s="26">
        <f>'Order Form Group 1'!K55</f>
        <v>3000</v>
      </c>
      <c r="L55" s="25" t="str">
        <f>'Order Form Group 1'!L55</f>
        <v>TE/TE</v>
      </c>
      <c r="M55" s="349"/>
      <c r="N55" s="349"/>
      <c r="O55" s="216">
        <f t="shared" si="7"/>
        <v>0</v>
      </c>
      <c r="P55" s="217"/>
      <c r="Q55" s="50"/>
      <c r="R55" s="50"/>
    </row>
    <row r="56" spans="1:18" ht="20.100000000000001" customHeight="1" x14ac:dyDescent="0.25">
      <c r="A56" s="1"/>
      <c r="B56" s="107" t="str">
        <f>'Order Form Group 1'!B56</f>
        <v>EM13N24</v>
      </c>
      <c r="C56" s="26">
        <f>'Order Form Group 1'!C56</f>
        <v>2400</v>
      </c>
      <c r="D56" s="25" t="str">
        <f>'Order Form Group 1'!D56</f>
        <v>TE/TE</v>
      </c>
      <c r="E56" s="282"/>
      <c r="F56" s="283"/>
      <c r="G56" s="216">
        <f>(C56/1000*1.2*E56)</f>
        <v>0</v>
      </c>
      <c r="H56" s="217"/>
      <c r="I56" s="9"/>
      <c r="J56" s="107" t="str">
        <f>'Order Form Group 1'!J56</f>
        <v>EF10N36</v>
      </c>
      <c r="K56" s="26">
        <f>'Order Form Group 1'!K56</f>
        <v>3600</v>
      </c>
      <c r="L56" s="25" t="str">
        <f>'Order Form Group 1'!L56</f>
        <v>TE/TE</v>
      </c>
      <c r="M56" s="349"/>
      <c r="N56" s="349"/>
      <c r="O56" s="216">
        <f t="shared" si="7"/>
        <v>0</v>
      </c>
      <c r="P56" s="217"/>
      <c r="Q56" s="50"/>
      <c r="R56" s="50"/>
    </row>
    <row r="57" spans="1:18" ht="20.100000000000001" customHeight="1" x14ac:dyDescent="0.25">
      <c r="A57" s="1"/>
      <c r="B57" s="107" t="str">
        <f>'Order Form Group 1'!B57</f>
        <v>EM13N27</v>
      </c>
      <c r="C57" s="26">
        <f>'Order Form Group 1'!C57</f>
        <v>2700</v>
      </c>
      <c r="D57" s="25" t="str">
        <f>'Order Form Group 1'!D57</f>
        <v>TE/TE</v>
      </c>
      <c r="E57" s="282"/>
      <c r="F57" s="283"/>
      <c r="G57" s="216">
        <f>(C57/1000*1.2*E57)</f>
        <v>0</v>
      </c>
      <c r="H57" s="217"/>
      <c r="I57" s="9"/>
      <c r="J57" s="107" t="str">
        <f>'Order Form Group 1'!J57</f>
        <v>EF10N42</v>
      </c>
      <c r="K57" s="26">
        <f>'Order Form Group 1'!K57</f>
        <v>4200</v>
      </c>
      <c r="L57" s="25" t="str">
        <f>'Order Form Group 1'!L57</f>
        <v>TE/TE</v>
      </c>
      <c r="M57" s="349"/>
      <c r="N57" s="349"/>
      <c r="O57" s="216">
        <f t="shared" si="7"/>
        <v>0</v>
      </c>
      <c r="P57" s="217"/>
      <c r="Q57" s="50"/>
      <c r="R57" s="50"/>
    </row>
    <row r="58" spans="1:18" ht="20.100000000000001" customHeight="1" x14ac:dyDescent="0.25">
      <c r="A58" s="1"/>
      <c r="B58" s="107" t="str">
        <f>'Order Form Group 1'!B58</f>
        <v>EM13N30</v>
      </c>
      <c r="C58" s="26">
        <f>'Order Form Group 1'!C58</f>
        <v>3000</v>
      </c>
      <c r="D58" s="25" t="str">
        <f>'Order Form Group 1'!D58</f>
        <v>TE/TE</v>
      </c>
      <c r="E58" s="282"/>
      <c r="F58" s="283"/>
      <c r="G58" s="216">
        <f>(C58/1000*1.2*E58)</f>
        <v>0</v>
      </c>
      <c r="H58" s="217"/>
      <c r="I58" s="9"/>
      <c r="J58" s="107" t="str">
        <f>'Order Form Group 1'!J58</f>
        <v>EF10N48</v>
      </c>
      <c r="K58" s="26">
        <f>'Order Form Group 1'!K58</f>
        <v>4800</v>
      </c>
      <c r="L58" s="25" t="str">
        <f>'Order Form Group 1'!L58</f>
        <v>TE/TE</v>
      </c>
      <c r="M58" s="349"/>
      <c r="N58" s="349"/>
      <c r="O58" s="216">
        <f t="shared" si="7"/>
        <v>0</v>
      </c>
      <c r="P58" s="217"/>
      <c r="Q58" s="50"/>
      <c r="R58" s="50"/>
    </row>
    <row r="59" spans="1:18" ht="20.100000000000001" customHeight="1" x14ac:dyDescent="0.25">
      <c r="A59" s="1"/>
      <c r="B59" s="107" t="str">
        <f>'Order Form Group 1'!B59</f>
        <v>EM13N33</v>
      </c>
      <c r="C59" s="26">
        <f>'Order Form Group 1'!C59</f>
        <v>3300</v>
      </c>
      <c r="D59" s="25" t="str">
        <f>'Order Form Group 1'!D59</f>
        <v>TE/TE</v>
      </c>
      <c r="E59" s="282"/>
      <c r="F59" s="283"/>
      <c r="G59" s="216">
        <f>(C59/1000*1.2*E59)</f>
        <v>0</v>
      </c>
      <c r="H59" s="217"/>
      <c r="I59" s="9"/>
      <c r="J59" s="108" t="str">
        <f>'Order Form Group 1'!J59</f>
        <v>EF10N60</v>
      </c>
      <c r="K59" s="25">
        <f>'Order Form Group 1'!K59</f>
        <v>6000</v>
      </c>
      <c r="L59" s="25" t="str">
        <f>'Order Form Group 1'!L59</f>
        <v>TE/TE</v>
      </c>
      <c r="M59" s="350"/>
      <c r="N59" s="350"/>
      <c r="O59" s="247">
        <f t="shared" si="7"/>
        <v>0</v>
      </c>
      <c r="P59" s="248"/>
      <c r="Q59" s="50"/>
      <c r="R59" s="50"/>
    </row>
    <row r="60" spans="1:18" ht="20.100000000000001" customHeight="1" x14ac:dyDescent="0.25">
      <c r="A60" s="1"/>
      <c r="B60" s="108" t="str">
        <f>'Order Form Group 1'!B60</f>
        <v>EM13N36</v>
      </c>
      <c r="C60" s="27">
        <f>'Order Form Group 1'!C60</f>
        <v>3600</v>
      </c>
      <c r="D60" s="25" t="str">
        <f>'Order Form Group 1'!D60</f>
        <v>TE/TE</v>
      </c>
      <c r="E60" s="295"/>
      <c r="F60" s="296"/>
      <c r="G60" s="247">
        <f>(C60/1000*1.2*E60)</f>
        <v>0</v>
      </c>
      <c r="H60" s="248"/>
      <c r="I60" s="9"/>
      <c r="J60" s="218" t="str">
        <f>'Order Form Group 1'!J60</f>
        <v>13mm  EPB  FireSmart®</v>
      </c>
      <c r="K60" s="218"/>
      <c r="L60" s="218"/>
      <c r="M60" s="218"/>
      <c r="N60" s="218"/>
      <c r="O60" s="218" t="s">
        <v>13</v>
      </c>
      <c r="P60" s="218"/>
      <c r="Q60" s="50"/>
      <c r="R60" s="50"/>
    </row>
    <row r="61" spans="1:18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9"/>
      <c r="J61" s="24" t="str">
        <f>'Order Form Group 1'!J61</f>
        <v>EPB® SKU</v>
      </c>
      <c r="K61" s="24" t="str">
        <f>'Order Form Group 1'!K61</f>
        <v>LENGTH</v>
      </c>
      <c r="L61" s="24" t="str">
        <f>'Order Form Group 1'!L61</f>
        <v>EDGE TYPE</v>
      </c>
      <c r="M61" s="208" t="str">
        <f>'Order Form Group 1'!M61</f>
        <v>SHEET QTY</v>
      </c>
      <c r="N61" s="208">
        <f>'Order Form Group 1'!N61</f>
        <v>0</v>
      </c>
      <c r="O61" s="209" t="str">
        <f>'Order Form Group 1'!O61</f>
        <v xml:space="preserve">   M²</v>
      </c>
      <c r="P61" s="209">
        <f>'Order Form Group 1'!P61</f>
        <v>0</v>
      </c>
      <c r="Q61" s="50"/>
      <c r="R61" s="50"/>
    </row>
    <row r="62" spans="1:18" ht="20.100000000000001" customHeight="1" x14ac:dyDescent="0.25">
      <c r="A62" s="1"/>
      <c r="B62" s="218" t="str">
        <f>'Order Form Group 1'!B62</f>
        <v>16mm  EPB  FireSmart®</v>
      </c>
      <c r="C62" s="218"/>
      <c r="D62" s="218"/>
      <c r="E62" s="218"/>
      <c r="F62" s="218"/>
      <c r="G62" s="218" t="s">
        <v>13</v>
      </c>
      <c r="H62" s="218"/>
      <c r="I62" s="9"/>
      <c r="J62" s="107" t="str">
        <f>'Order Form Group 1'!J62</f>
        <v>EF13N24</v>
      </c>
      <c r="K62" s="26">
        <f>'Order Form Group 1'!K62</f>
        <v>2400</v>
      </c>
      <c r="L62" s="25" t="str">
        <f>'Order Form Group 1'!L62</f>
        <v>TE/TE</v>
      </c>
      <c r="M62" s="204"/>
      <c r="N62" s="205"/>
      <c r="O62" s="216">
        <f>(K62/1000*1.2*M62)</f>
        <v>0</v>
      </c>
      <c r="P62" s="217"/>
      <c r="Q62" s="50"/>
      <c r="R62" s="50"/>
    </row>
    <row r="63" spans="1:18" ht="20.100000000000001" customHeight="1" x14ac:dyDescent="0.25">
      <c r="A63" s="1"/>
      <c r="B63" s="24" t="str">
        <f>'Order Form Group 1'!B63</f>
        <v>EPB® SKU</v>
      </c>
      <c r="C63" s="24" t="str">
        <f>'Order Form Group 1'!C63</f>
        <v>LENGTH</v>
      </c>
      <c r="D63" s="24" t="str">
        <f>'Order Form Group 1'!D63</f>
        <v>EDGE TYPE</v>
      </c>
      <c r="E63" s="208" t="str">
        <f>'Order Form Group 1'!E63</f>
        <v>SHEET QTY</v>
      </c>
      <c r="F63" s="208">
        <f>'Order Form Group 1'!F63</f>
        <v>0</v>
      </c>
      <c r="G63" s="209" t="str">
        <f>'Order Form Group 1'!G63</f>
        <v xml:space="preserve">   M²</v>
      </c>
      <c r="H63" s="209">
        <f>'Order Form Group 1'!H63</f>
        <v>0</v>
      </c>
      <c r="I63" s="9"/>
      <c r="J63" s="107" t="str">
        <f>'Order Form Group 1'!J63</f>
        <v>EF13N27</v>
      </c>
      <c r="K63" s="26">
        <f>'Order Form Group 1'!K63</f>
        <v>2700</v>
      </c>
      <c r="L63" s="25" t="str">
        <f>'Order Form Group 1'!L63</f>
        <v>TE/TE</v>
      </c>
      <c r="M63" s="204"/>
      <c r="N63" s="205"/>
      <c r="O63" s="216">
        <f>(K63/1000*1.2*M63)</f>
        <v>0</v>
      </c>
      <c r="P63" s="217"/>
      <c r="Q63" s="50"/>
      <c r="R63" s="50"/>
    </row>
    <row r="64" spans="1:18" ht="20.100000000000001" customHeight="1" x14ac:dyDescent="0.25">
      <c r="A64" s="1"/>
      <c r="B64" s="107" t="str">
        <f>'Order Form Group 1'!B64</f>
        <v>EF16N24</v>
      </c>
      <c r="C64" s="26">
        <f>'Order Form Group 1'!C64</f>
        <v>2400</v>
      </c>
      <c r="D64" s="25" t="str">
        <f>'Order Form Group 1'!D64</f>
        <v>TE/TE</v>
      </c>
      <c r="E64" s="204"/>
      <c r="F64" s="205"/>
      <c r="G64" s="216">
        <f>(C64/1000*1.2*E64)</f>
        <v>0</v>
      </c>
      <c r="H64" s="217"/>
      <c r="I64" s="9"/>
      <c r="J64" s="107" t="str">
        <f>'Order Form Group 1'!J64</f>
        <v>EF13N30</v>
      </c>
      <c r="K64" s="26">
        <f>'Order Form Group 1'!K64</f>
        <v>3000</v>
      </c>
      <c r="L64" s="25" t="str">
        <f>'Order Form Group 1'!L64</f>
        <v>TE/TE</v>
      </c>
      <c r="M64" s="204"/>
      <c r="N64" s="205"/>
      <c r="O64" s="216">
        <f>(K64/1000*1.2*M64)</f>
        <v>0</v>
      </c>
      <c r="P64" s="217"/>
      <c r="Q64" s="50"/>
      <c r="R64" s="50"/>
    </row>
    <row r="65" spans="1:19" ht="20.100000000000001" customHeight="1" x14ac:dyDescent="0.25">
      <c r="A65" s="1"/>
      <c r="B65" s="107" t="str">
        <f>'Order Form Group 1'!B65</f>
        <v>EF16N27</v>
      </c>
      <c r="C65" s="26">
        <f>'Order Form Group 1'!C65</f>
        <v>2700</v>
      </c>
      <c r="D65" s="25" t="str">
        <f>'Order Form Group 1'!D65</f>
        <v>TE/TE</v>
      </c>
      <c r="E65" s="204"/>
      <c r="F65" s="205"/>
      <c r="G65" s="216">
        <f>(C65/1000*1.2*E65)</f>
        <v>0</v>
      </c>
      <c r="H65" s="217"/>
      <c r="I65" s="9"/>
      <c r="J65" s="107" t="str">
        <f>'Order Form Group 1'!J65</f>
        <v>EF13N33</v>
      </c>
      <c r="K65" s="26">
        <f>'Order Form Group 1'!K65</f>
        <v>3300</v>
      </c>
      <c r="L65" s="25" t="str">
        <f>'Order Form Group 1'!L65</f>
        <v>TE/TE</v>
      </c>
      <c r="M65" s="204"/>
      <c r="N65" s="205"/>
      <c r="O65" s="216">
        <f>(K65/1000*1.2*M65)</f>
        <v>0</v>
      </c>
      <c r="P65" s="217"/>
      <c r="Q65" s="50"/>
      <c r="R65" s="50"/>
    </row>
    <row r="66" spans="1:19" ht="20.100000000000001" customHeight="1" x14ac:dyDescent="0.25">
      <c r="A66" s="1"/>
      <c r="B66" s="107" t="str">
        <f>'Order Form Group 1'!B66</f>
        <v>EF16N30</v>
      </c>
      <c r="C66" s="26">
        <f>'Order Form Group 1'!C66</f>
        <v>3000</v>
      </c>
      <c r="D66" s="26" t="str">
        <f>'Order Form Group 1'!D66</f>
        <v>TE/TE</v>
      </c>
      <c r="E66" s="204"/>
      <c r="F66" s="205"/>
      <c r="G66" s="216">
        <f>(C66/1000*1.2*E66)</f>
        <v>0</v>
      </c>
      <c r="H66" s="217"/>
      <c r="I66" s="9"/>
      <c r="J66" s="107" t="str">
        <f>'Order Form Group 1'!J66</f>
        <v>EF13N36</v>
      </c>
      <c r="K66" s="26">
        <f>'Order Form Group 1'!K66</f>
        <v>3600</v>
      </c>
      <c r="L66" s="26" t="str">
        <f>'Order Form Group 1'!L66</f>
        <v>TE/TE</v>
      </c>
      <c r="M66" s="204"/>
      <c r="N66" s="205"/>
      <c r="O66" s="216">
        <f>(K66/1000*1.2*M66)</f>
        <v>0</v>
      </c>
      <c r="P66" s="217"/>
      <c r="Q66" s="50"/>
      <c r="R66" s="50"/>
    </row>
    <row r="67" spans="1:19" ht="9.6" customHeight="1" x14ac:dyDescent="0.25">
      <c r="A67" s="1"/>
      <c r="B67" s="30"/>
      <c r="C67" s="30"/>
      <c r="D67" s="30"/>
      <c r="E67" s="30"/>
      <c r="F67" s="30"/>
      <c r="G67" s="30"/>
      <c r="H67" s="30"/>
      <c r="I67" s="30"/>
      <c r="J67" s="38"/>
      <c r="K67" s="38"/>
      <c r="L67" s="38"/>
      <c r="M67" s="28"/>
      <c r="N67" s="28"/>
      <c r="O67" s="28"/>
      <c r="P67" s="28"/>
      <c r="Q67" s="50"/>
      <c r="R67" s="50"/>
    </row>
    <row r="68" spans="1:19" ht="18" customHeight="1" x14ac:dyDescent="0.25">
      <c r="A68" s="1"/>
      <c r="B68" s="304" t="str">
        <f ca="1">CONCATENATE("Group ",_xlfn.SHEET(),"    ORDER SUMMARY")</f>
        <v>Group 2    ORDER SUMMARY</v>
      </c>
      <c r="C68" s="304"/>
      <c r="D68" s="304"/>
      <c r="E68" s="304"/>
      <c r="F68" s="304"/>
      <c r="G68" s="304"/>
      <c r="H68" s="304"/>
      <c r="I68" s="29"/>
      <c r="J68" s="304" t="str">
        <f ca="1">CONCATENATE("Group ",_xlfn.SHEET(),"    ORDER SUMMARY")</f>
        <v>Group 2    ORDER SUMMARY</v>
      </c>
      <c r="K68" s="304"/>
      <c r="L68" s="304"/>
      <c r="M68" s="304"/>
      <c r="N68" s="304"/>
      <c r="O68" s="304"/>
      <c r="P68" s="304"/>
      <c r="Q68" s="50"/>
      <c r="R68" s="50"/>
    </row>
    <row r="69" spans="1:19" ht="20.100000000000001" customHeight="1" x14ac:dyDescent="0.25">
      <c r="A69" s="1"/>
      <c r="B69" s="302" t="s">
        <v>50</v>
      </c>
      <c r="C69" s="302"/>
      <c r="D69" s="302"/>
      <c r="E69" s="302" t="s">
        <v>16</v>
      </c>
      <c r="F69" s="302"/>
      <c r="G69" s="302" t="s">
        <v>169</v>
      </c>
      <c r="H69" s="302"/>
      <c r="I69" s="30"/>
      <c r="J69" s="302" t="s">
        <v>50</v>
      </c>
      <c r="K69" s="302"/>
      <c r="L69" s="302"/>
      <c r="M69" s="302" t="s">
        <v>16</v>
      </c>
      <c r="N69" s="302"/>
      <c r="O69" s="302" t="s">
        <v>169</v>
      </c>
      <c r="P69" s="302"/>
      <c r="Q69" s="50"/>
      <c r="R69" s="50"/>
    </row>
    <row r="70" spans="1:19" ht="15.95" customHeight="1" x14ac:dyDescent="0.25">
      <c r="A70" s="1"/>
      <c r="B70" s="321" t="str">
        <f>'Order Form Group 1'!B70</f>
        <v>10mm EPB®  Standard</v>
      </c>
      <c r="C70" s="321"/>
      <c r="D70" s="322"/>
      <c r="E70" s="317">
        <f>SUM(E20:F27,E30:F35)</f>
        <v>0</v>
      </c>
      <c r="F70" s="318"/>
      <c r="G70" s="287">
        <f>SUM(G20:H27,G30:H35)</f>
        <v>0</v>
      </c>
      <c r="H70" s="288"/>
      <c r="I70" s="30"/>
      <c r="J70" s="311" t="str">
        <f>'Order Form Group 1'!J70</f>
        <v>10mm EPB CeilingSmart® : Spans 600mm battens</v>
      </c>
      <c r="K70" s="311"/>
      <c r="L70" s="312"/>
      <c r="M70" s="328">
        <f>SUM(M20:N26)</f>
        <v>0</v>
      </c>
      <c r="N70" s="329"/>
      <c r="O70" s="287">
        <f>SUM(O20:P26)</f>
        <v>0</v>
      </c>
      <c r="P70" s="288"/>
      <c r="Q70" s="50"/>
      <c r="R70" s="50"/>
    </row>
    <row r="71" spans="1:19" ht="15.95" customHeight="1" x14ac:dyDescent="0.25">
      <c r="A71" s="1"/>
      <c r="B71" s="305" t="str">
        <f>'Order Form Group 1'!B71</f>
        <v>10mm EPB®  Standard   WIDE x 1350mm</v>
      </c>
      <c r="C71" s="305"/>
      <c r="D71" s="306"/>
      <c r="E71" s="319">
        <f>SUM(E38:F40)</f>
        <v>0</v>
      </c>
      <c r="F71" s="320"/>
      <c r="G71" s="287">
        <f>SUM(G38:H40)</f>
        <v>0</v>
      </c>
      <c r="H71" s="288"/>
      <c r="I71" s="30"/>
      <c r="J71" s="313" t="str">
        <f>'Order Form Group 1'!J71</f>
        <v>13mm EPB® Standard</v>
      </c>
      <c r="K71" s="313"/>
      <c r="L71" s="314"/>
      <c r="M71" s="319">
        <f>SUM(M29:N36)</f>
        <v>0</v>
      </c>
      <c r="N71" s="320"/>
      <c r="O71" s="287">
        <f>SUM(O29:P36)</f>
        <v>0</v>
      </c>
      <c r="P71" s="288"/>
      <c r="Q71" s="50"/>
      <c r="R71" s="50"/>
    </row>
    <row r="72" spans="1:19" ht="15.95" customHeight="1" x14ac:dyDescent="0.25">
      <c r="A72" s="1"/>
      <c r="B72" s="307" t="str">
        <f>'Order Form Group 1'!B72</f>
        <v>10mm EPB MultiSmart®</v>
      </c>
      <c r="C72" s="307"/>
      <c r="D72" s="308"/>
      <c r="E72" s="220">
        <f>SUM(E43:F49)</f>
        <v>0</v>
      </c>
      <c r="F72" s="221"/>
      <c r="G72" s="287">
        <f>SUM(G43:H49)</f>
        <v>0</v>
      </c>
      <c r="H72" s="288"/>
      <c r="I72" s="30"/>
      <c r="J72" s="315" t="str">
        <f>'Order Form Group 1'!J72</f>
        <v>10mm EPB AquaSmart®</v>
      </c>
      <c r="K72" s="315"/>
      <c r="L72" s="316"/>
      <c r="M72" s="344">
        <f>SUM(M39:N44)</f>
        <v>0</v>
      </c>
      <c r="N72" s="345"/>
      <c r="O72" s="287">
        <f>SUM(O39:P44)</f>
        <v>0</v>
      </c>
      <c r="P72" s="288"/>
      <c r="Q72" s="50"/>
      <c r="R72" s="50"/>
    </row>
    <row r="73" spans="1:19" ht="15.95" customHeight="1" x14ac:dyDescent="0.25">
      <c r="A73" s="1"/>
      <c r="B73" s="307" t="str">
        <f>'Order Form Group 1'!B73</f>
        <v>10mm EPB MultiSmart®  WIDE x 1350mm</v>
      </c>
      <c r="C73" s="307"/>
      <c r="D73" s="308"/>
      <c r="E73" s="220">
        <f>SUM(E52:F53)</f>
        <v>0</v>
      </c>
      <c r="F73" s="221"/>
      <c r="G73" s="287">
        <f>SUM(G52:H53)</f>
        <v>0</v>
      </c>
      <c r="H73" s="288"/>
      <c r="I73" s="30"/>
      <c r="J73" s="315" t="str">
        <f>'Order Form Group 1'!J73</f>
        <v>13mm EPB AquaSmart®</v>
      </c>
      <c r="K73" s="315"/>
      <c r="L73" s="316"/>
      <c r="M73" s="330">
        <f>SUM(M47:N50)</f>
        <v>0</v>
      </c>
      <c r="N73" s="331"/>
      <c r="O73" s="287">
        <f>SUM(O47:P50)</f>
        <v>0</v>
      </c>
      <c r="P73" s="288"/>
      <c r="Q73" s="50"/>
      <c r="R73" s="50"/>
    </row>
    <row r="74" spans="1:19" ht="15.95" customHeight="1" x14ac:dyDescent="0.25">
      <c r="A74" s="1"/>
      <c r="B74" s="307" t="str">
        <f>'Order Form Group 1'!B74</f>
        <v>13mm EPB MultiSmart®</v>
      </c>
      <c r="C74" s="307"/>
      <c r="D74" s="308"/>
      <c r="E74" s="220">
        <f>SUM(E56:F60)</f>
        <v>0</v>
      </c>
      <c r="F74" s="221"/>
      <c r="G74" s="287">
        <f>SUM(G56:H60)</f>
        <v>0</v>
      </c>
      <c r="H74" s="288"/>
      <c r="I74" s="30"/>
      <c r="J74" s="309" t="str">
        <f>'Order Form Group 1'!J74</f>
        <v>10mm EPB FireSmart®</v>
      </c>
      <c r="K74" s="309"/>
      <c r="L74" s="310"/>
      <c r="M74" s="222">
        <f>SUM(M53:N59)</f>
        <v>0</v>
      </c>
      <c r="N74" s="223"/>
      <c r="O74" s="287">
        <f>SUM(O53:P59)</f>
        <v>0</v>
      </c>
      <c r="P74" s="288"/>
      <c r="Q74" s="50"/>
      <c r="R74" s="50"/>
    </row>
    <row r="75" spans="1:19" ht="15.95" customHeight="1" x14ac:dyDescent="0.25">
      <c r="A75" s="1"/>
      <c r="B75" s="309" t="str">
        <f>'Order Form Group 1'!B75</f>
        <v>16mm EPB FireSmart®</v>
      </c>
      <c r="C75" s="309"/>
      <c r="D75" s="310"/>
      <c r="E75" s="222">
        <f>SUM(E64:F66)</f>
        <v>0</v>
      </c>
      <c r="F75" s="223"/>
      <c r="G75" s="287">
        <f>SUM(G64:H66)</f>
        <v>0</v>
      </c>
      <c r="H75" s="288"/>
      <c r="I75" s="30"/>
      <c r="J75" s="309" t="str">
        <f>'Order Form Group 1'!J75</f>
        <v>13mm EPB FireSmart®</v>
      </c>
      <c r="K75" s="309"/>
      <c r="L75" s="310"/>
      <c r="M75" s="222">
        <f>SUM(M62:N66)</f>
        <v>0</v>
      </c>
      <c r="N75" s="223"/>
      <c r="O75" s="287">
        <f>SUM(O62:P66)</f>
        <v>0</v>
      </c>
      <c r="P75" s="288"/>
      <c r="Q75" s="50"/>
      <c r="R75" s="134"/>
      <c r="S75" s="12"/>
    </row>
    <row r="76" spans="1:19" ht="9.6" customHeight="1" thickBot="1" x14ac:dyDescent="0.3">
      <c r="A76" s="1"/>
      <c r="B76" s="31"/>
      <c r="C76" s="31"/>
      <c r="D76" s="31"/>
      <c r="E76" s="32"/>
      <c r="F76" s="32"/>
      <c r="G76" s="17"/>
      <c r="H76" s="17"/>
      <c r="I76" s="30"/>
      <c r="J76" s="122"/>
      <c r="K76" s="122"/>
      <c r="L76" s="122"/>
      <c r="M76" s="32"/>
      <c r="N76" s="32"/>
      <c r="O76" s="17"/>
      <c r="P76" s="17"/>
      <c r="Q76" s="50"/>
      <c r="R76" s="50"/>
    </row>
    <row r="77" spans="1:19" ht="18" customHeight="1" thickBot="1" x14ac:dyDescent="0.35">
      <c r="A77" s="1"/>
      <c r="B77" s="33"/>
      <c r="C77" s="34"/>
      <c r="D77" s="34"/>
      <c r="E77" s="34"/>
      <c r="F77" s="34"/>
      <c r="G77" s="34"/>
      <c r="H77" s="34"/>
      <c r="I77" s="34"/>
      <c r="J77" s="34"/>
      <c r="K77" s="35" t="str">
        <f ca="1">CONCATENATE("Group ",_xlfn.SHEET())</f>
        <v>Group 2</v>
      </c>
      <c r="L77" s="36" t="s">
        <v>105</v>
      </c>
      <c r="M77" s="336">
        <f>SUM(E70:F75,M70:N75)</f>
        <v>0</v>
      </c>
      <c r="N77" s="337"/>
      <c r="O77" s="334" t="str">
        <f>IF(SUM(G70:H75,O70:P75)=0,"",SUM(G70:H75,O70:P75))</f>
        <v/>
      </c>
      <c r="P77" s="335"/>
      <c r="Q77" s="50"/>
      <c r="R77" s="50"/>
    </row>
    <row r="78" spans="1:19" ht="6.95" customHeight="1" x14ac:dyDescent="0.25">
      <c r="A78" s="1"/>
      <c r="B78" s="37"/>
      <c r="C78" s="37"/>
      <c r="D78" s="37"/>
      <c r="E78" s="30"/>
      <c r="F78" s="30"/>
      <c r="G78" s="30"/>
      <c r="H78" s="30"/>
      <c r="I78" s="30"/>
      <c r="J78" s="37"/>
      <c r="K78" s="37"/>
      <c r="L78" s="37"/>
      <c r="M78" s="27"/>
      <c r="N78" s="27"/>
      <c r="O78" s="27"/>
      <c r="P78" s="27"/>
      <c r="Q78" s="50"/>
      <c r="R78" s="50"/>
    </row>
    <row r="79" spans="1:19" ht="16.5" customHeight="1" x14ac:dyDescent="0.25">
      <c r="A79" s="1"/>
      <c r="B79" s="203" t="s">
        <v>139</v>
      </c>
      <c r="C79" s="203"/>
      <c r="D79" s="203"/>
      <c r="E79" s="347" t="str">
        <f>'Order Form Group 1'!E79</f>
        <v>info@epb.co.nz</v>
      </c>
      <c r="F79" s="347"/>
      <c r="G79" s="347"/>
      <c r="H79" s="347"/>
      <c r="I79" s="348" t="s">
        <v>156</v>
      </c>
      <c r="J79" s="348"/>
      <c r="K79" s="346" t="s">
        <v>51</v>
      </c>
      <c r="L79" s="346"/>
      <c r="M79" s="1"/>
      <c r="N79" s="57">
        <f>DROPDOWN!T98</f>
        <v>0</v>
      </c>
      <c r="O79" s="56" t="str">
        <f>DROPDOWN!U97</f>
        <v>Kilos</v>
      </c>
      <c r="P79" s="2"/>
      <c r="Q79" s="50"/>
      <c r="R79" s="50"/>
    </row>
    <row r="80" spans="1:19" ht="20.100000000000001" customHeight="1" x14ac:dyDescent="0.25">
      <c r="A80" s="1"/>
      <c r="B80" s="72"/>
      <c r="C80" s="1"/>
      <c r="D80" s="1"/>
      <c r="E80" s="1"/>
      <c r="F80" s="1"/>
      <c r="G80" s="1"/>
      <c r="H80" s="1"/>
      <c r="I80" s="1"/>
      <c r="J80" s="1"/>
      <c r="K80" s="1"/>
      <c r="L80" s="1"/>
      <c r="M80" s="84"/>
      <c r="N80" s="13"/>
      <c r="O80" s="13"/>
      <c r="P80" s="13"/>
      <c r="Q80" s="50"/>
      <c r="R80" s="50"/>
    </row>
    <row r="81" spans="1:29" ht="19.149999999999999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  <c r="Q81" s="50"/>
      <c r="R81" s="50"/>
    </row>
    <row r="82" spans="1:29" s="21" customFormat="1" ht="20.100000000000001" customHeight="1" x14ac:dyDescent="0.3">
      <c r="A82" s="66"/>
      <c r="B82" s="340" t="s">
        <v>120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133"/>
      <c r="R82" s="133"/>
      <c r="S82"/>
      <c r="T82"/>
      <c r="U82"/>
      <c r="V82"/>
      <c r="W82"/>
      <c r="X82"/>
      <c r="Y82"/>
      <c r="Z82"/>
      <c r="AA82"/>
      <c r="AB82"/>
      <c r="AC82"/>
    </row>
    <row r="83" spans="1:29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28"/>
      <c r="N83" s="28"/>
      <c r="O83" s="28"/>
      <c r="P83" s="28"/>
      <c r="Q83" s="51"/>
      <c r="R83" s="51"/>
    </row>
    <row r="84" spans="1:29" ht="15.75" x14ac:dyDescent="0.25">
      <c r="A84" s="1"/>
      <c r="B84" s="332" t="s">
        <v>121</v>
      </c>
      <c r="C84" s="332"/>
      <c r="D84" s="332"/>
      <c r="E84" s="332"/>
      <c r="F84" s="332"/>
      <c r="G84" s="332"/>
      <c r="H84" s="332"/>
      <c r="I84" s="39"/>
      <c r="J84" s="332" t="s">
        <v>121</v>
      </c>
      <c r="K84" s="332"/>
      <c r="L84" s="332"/>
      <c r="M84" s="332"/>
      <c r="N84" s="332"/>
      <c r="O84" s="332"/>
      <c r="P84" s="332"/>
      <c r="Q84" s="50"/>
      <c r="R84" s="50"/>
    </row>
    <row r="85" spans="1:29" ht="15.75" x14ac:dyDescent="0.25">
      <c r="A85" s="1"/>
      <c r="B85" s="302" t="s">
        <v>50</v>
      </c>
      <c r="C85" s="302"/>
      <c r="D85" s="302"/>
      <c r="E85" s="302" t="s">
        <v>16</v>
      </c>
      <c r="F85" s="302"/>
      <c r="G85" s="302" t="s">
        <v>169</v>
      </c>
      <c r="H85" s="302"/>
      <c r="I85" s="30"/>
      <c r="J85" s="302" t="s">
        <v>50</v>
      </c>
      <c r="K85" s="302"/>
      <c r="L85" s="302"/>
      <c r="M85" s="302" t="s">
        <v>16</v>
      </c>
      <c r="N85" s="302"/>
      <c r="O85" s="302" t="s">
        <v>169</v>
      </c>
      <c r="P85" s="302"/>
      <c r="Q85" s="50"/>
      <c r="R85" s="50"/>
    </row>
    <row r="86" spans="1:29" ht="15.95" customHeight="1" x14ac:dyDescent="0.25">
      <c r="A86" s="1"/>
      <c r="B86" s="321" t="str">
        <f t="shared" ref="B86:B91" si="8">B70</f>
        <v>10mm EPB®  Standard</v>
      </c>
      <c r="C86" s="321"/>
      <c r="D86" s="322"/>
      <c r="E86" s="317">
        <f>'Order Form Group 1'!E70+'Order Form Group 2'!E70+'Order Form Group 3'!E70+'Order Form Group 4'!E70</f>
        <v>0</v>
      </c>
      <c r="F86" s="318"/>
      <c r="G86" s="287">
        <f>'Order Form Group 1'!G70+'Order Form Group 2'!G70+'Order Form Group 3'!G70+'Order Form Group 4'!G70</f>
        <v>0</v>
      </c>
      <c r="H86" s="288"/>
      <c r="I86" s="30"/>
      <c r="J86" s="311" t="str">
        <f t="shared" ref="J86:J91" si="9">J70</f>
        <v>10mm EPB CeilingSmart® : Spans 600mm battens</v>
      </c>
      <c r="K86" s="311"/>
      <c r="L86" s="312"/>
      <c r="M86" s="328">
        <f>'Order Form Group 1'!M70+'Order Form Group 2'!M70+'Order Form Group 3'!M70+'Order Form Group 4'!M70</f>
        <v>0</v>
      </c>
      <c r="N86" s="329"/>
      <c r="O86" s="287">
        <f>'Order Form Group 1'!O70+'Order Form Group 2'!O70+'Order Form Group 3'!O70+'Order Form Group 4'!O70</f>
        <v>0</v>
      </c>
      <c r="P86" s="288"/>
      <c r="Q86" s="50"/>
      <c r="R86" s="50"/>
    </row>
    <row r="87" spans="1:29" ht="15.95" customHeight="1" x14ac:dyDescent="0.25">
      <c r="A87" s="1"/>
      <c r="B87" s="305" t="str">
        <f t="shared" si="8"/>
        <v>10mm EPB®  Standard   WIDE x 1350mm</v>
      </c>
      <c r="C87" s="305"/>
      <c r="D87" s="306"/>
      <c r="E87" s="319">
        <f>'Order Form Group 1'!E71+'Order Form Group 2'!E71+'Order Form Group 3'!E71+'Order Form Group 4'!E71</f>
        <v>0</v>
      </c>
      <c r="F87" s="320"/>
      <c r="G87" s="287">
        <f>'Order Form Group 1'!G71+'Order Form Group 2'!G71+'Order Form Group 3'!G71+'Order Form Group 4'!G71</f>
        <v>0</v>
      </c>
      <c r="H87" s="288"/>
      <c r="I87" s="30"/>
      <c r="J87" s="313" t="str">
        <f t="shared" si="9"/>
        <v>13mm EPB® Standard</v>
      </c>
      <c r="K87" s="313"/>
      <c r="L87" s="314"/>
      <c r="M87" s="319">
        <f>'Order Form Group 1'!M71+'Order Form Group 2'!M71+'Order Form Group 3'!M71+'Order Form Group 4'!M71</f>
        <v>0</v>
      </c>
      <c r="N87" s="320"/>
      <c r="O87" s="287">
        <f>'Order Form Group 1'!O71+'Order Form Group 2'!O71+'Order Form Group 3'!O71+'Order Form Group 4'!O71</f>
        <v>0</v>
      </c>
      <c r="P87" s="288"/>
      <c r="Q87" s="50"/>
      <c r="R87" s="50"/>
    </row>
    <row r="88" spans="1:29" ht="15.95" customHeight="1" x14ac:dyDescent="0.25">
      <c r="A88" s="1"/>
      <c r="B88" s="307" t="str">
        <f t="shared" si="8"/>
        <v>10mm EPB MultiSmart®</v>
      </c>
      <c r="C88" s="307"/>
      <c r="D88" s="308"/>
      <c r="E88" s="220">
        <f>'Order Form Group 1'!E72+'Order Form Group 2'!E72+'Order Form Group 3'!E72+'Order Form Group 4'!E72</f>
        <v>0</v>
      </c>
      <c r="F88" s="221"/>
      <c r="G88" s="287">
        <f>'Order Form Group 1'!G72+'Order Form Group 2'!G72+'Order Form Group 3'!G72+'Order Form Group 4'!G72</f>
        <v>0</v>
      </c>
      <c r="H88" s="288"/>
      <c r="I88" s="30"/>
      <c r="J88" s="315" t="str">
        <f t="shared" si="9"/>
        <v>10mm EPB AquaSmart®</v>
      </c>
      <c r="K88" s="315"/>
      <c r="L88" s="316"/>
      <c r="M88" s="344">
        <f>'Order Form Group 1'!M72+'Order Form Group 2'!M72+'Order Form Group 3'!M72+'Order Form Group 4'!M72</f>
        <v>0</v>
      </c>
      <c r="N88" s="345"/>
      <c r="O88" s="287">
        <f>'Order Form Group 1'!O72+'Order Form Group 2'!O72+'Order Form Group 3'!O72+'Order Form Group 4'!O72</f>
        <v>0</v>
      </c>
      <c r="P88" s="288"/>
      <c r="Q88" s="50"/>
      <c r="R88" s="50"/>
    </row>
    <row r="89" spans="1:29" ht="15.95" customHeight="1" x14ac:dyDescent="0.25">
      <c r="A89" s="1"/>
      <c r="B89" s="307" t="str">
        <f t="shared" si="8"/>
        <v>10mm EPB MultiSmart®  WIDE x 1350mm</v>
      </c>
      <c r="C89" s="307"/>
      <c r="D89" s="308"/>
      <c r="E89" s="220">
        <f>'Order Form Group 1'!E73+'Order Form Group 2'!E73+'Order Form Group 3'!E73+'Order Form Group 4'!E73</f>
        <v>0</v>
      </c>
      <c r="F89" s="221"/>
      <c r="G89" s="287">
        <f>'Order Form Group 1'!G73+'Order Form Group 2'!G73+'Order Form Group 3'!G73+'Order Form Group 4'!G73</f>
        <v>0</v>
      </c>
      <c r="H89" s="288"/>
      <c r="I89" s="30"/>
      <c r="J89" s="315" t="str">
        <f t="shared" si="9"/>
        <v>13mm EPB AquaSmart®</v>
      </c>
      <c r="K89" s="315"/>
      <c r="L89" s="316"/>
      <c r="M89" s="330">
        <f>'Order Form Group 1'!M73+'Order Form Group 2'!M73+'Order Form Group 3'!M73+'Order Form Group 4'!M73</f>
        <v>0</v>
      </c>
      <c r="N89" s="331"/>
      <c r="O89" s="287">
        <f>'Order Form Group 1'!O73+'Order Form Group 2'!O73+'Order Form Group 3'!O73+'Order Form Group 4'!O73</f>
        <v>0</v>
      </c>
      <c r="P89" s="288"/>
      <c r="Q89" s="50"/>
      <c r="R89" s="50"/>
    </row>
    <row r="90" spans="1:29" ht="15.95" customHeight="1" x14ac:dyDescent="0.25">
      <c r="A90" s="1"/>
      <c r="B90" s="307" t="str">
        <f t="shared" si="8"/>
        <v>13mm EPB MultiSmart®</v>
      </c>
      <c r="C90" s="307"/>
      <c r="D90" s="308"/>
      <c r="E90" s="220">
        <f>'Order Form Group 1'!E74+'Order Form Group 2'!E74+'Order Form Group 3'!E74+'Order Form Group 4'!E74</f>
        <v>0</v>
      </c>
      <c r="F90" s="221"/>
      <c r="G90" s="287">
        <f>'Order Form Group 1'!G74+'Order Form Group 2'!G74+'Order Form Group 3'!G74+'Order Form Group 4'!G74</f>
        <v>0</v>
      </c>
      <c r="H90" s="288"/>
      <c r="I90" s="30"/>
      <c r="J90" s="309" t="str">
        <f t="shared" si="9"/>
        <v>10mm EPB FireSmart®</v>
      </c>
      <c r="K90" s="309"/>
      <c r="L90" s="310"/>
      <c r="M90" s="222">
        <f>'Order Form Group 1'!M74+'Order Form Group 2'!M74+'Order Form Group 3'!M74+'Order Form Group 4'!M74</f>
        <v>0</v>
      </c>
      <c r="N90" s="223"/>
      <c r="O90" s="287">
        <f>'Order Form Group 1'!O74+'Order Form Group 2'!O74+'Order Form Group 3'!O74+'Order Form Group 4'!O74</f>
        <v>0</v>
      </c>
      <c r="P90" s="288"/>
      <c r="Q90" s="50"/>
      <c r="R90" s="50"/>
    </row>
    <row r="91" spans="1:29" ht="15.95" customHeight="1" x14ac:dyDescent="0.25">
      <c r="A91" s="1"/>
      <c r="B91" s="309" t="str">
        <f t="shared" si="8"/>
        <v>16mm EPB FireSmart®</v>
      </c>
      <c r="C91" s="309"/>
      <c r="D91" s="310"/>
      <c r="E91" s="222">
        <f>'Order Form Group 1'!E75+'Order Form Group 2'!E75+'Order Form Group 3'!E75+'Order Form Group 4'!E75</f>
        <v>0</v>
      </c>
      <c r="F91" s="223"/>
      <c r="G91" s="287">
        <f>'Order Form Group 1'!G75+'Order Form Group 2'!G75+'Order Form Group 3'!G75+'Order Form Group 4'!G75</f>
        <v>0</v>
      </c>
      <c r="H91" s="288"/>
      <c r="I91" s="30"/>
      <c r="J91" s="309" t="str">
        <f t="shared" si="9"/>
        <v>13mm EPB FireSmart®</v>
      </c>
      <c r="K91" s="309"/>
      <c r="L91" s="310"/>
      <c r="M91" s="222">
        <f>'Order Form Group 1'!M75+'Order Form Group 2'!M75+'Order Form Group 3'!M75+'Order Form Group 4'!M75</f>
        <v>0</v>
      </c>
      <c r="N91" s="223"/>
      <c r="O91" s="287">
        <f>'Order Form Group 1'!O75+'Order Form Group 2'!O75+'Order Form Group 3'!O75+'Order Form Group 4'!O75</f>
        <v>0</v>
      </c>
      <c r="P91" s="288"/>
      <c r="Q91" s="50"/>
      <c r="R91" s="134"/>
      <c r="S91" s="12"/>
    </row>
    <row r="92" spans="1:29" ht="9.6" customHeight="1" thickBot="1" x14ac:dyDescent="0.3">
      <c r="A92" s="1"/>
      <c r="B92" s="31"/>
      <c r="C92" s="31"/>
      <c r="D92" s="31"/>
      <c r="E92" s="32"/>
      <c r="F92" s="32"/>
      <c r="G92" s="17"/>
      <c r="H92" s="17"/>
      <c r="I92" s="30"/>
      <c r="J92" s="122"/>
      <c r="K92" s="122"/>
      <c r="L92" s="122"/>
      <c r="M92" s="32"/>
      <c r="N92" s="32"/>
      <c r="O92" s="17"/>
      <c r="P92" s="17"/>
      <c r="Q92" s="50"/>
      <c r="R92" s="50"/>
    </row>
    <row r="93" spans="1:29" ht="19.5" thickBot="1" x14ac:dyDescent="0.35">
      <c r="A93" s="1"/>
      <c r="B93" s="40"/>
      <c r="C93" s="41"/>
      <c r="D93" s="41"/>
      <c r="E93" s="41"/>
      <c r="F93" s="41"/>
      <c r="G93" s="41"/>
      <c r="H93" s="41"/>
      <c r="I93" s="41"/>
      <c r="J93" s="333" t="s">
        <v>119</v>
      </c>
      <c r="K93" s="333"/>
      <c r="L93" s="42" t="s">
        <v>105</v>
      </c>
      <c r="M93" s="336">
        <f>SUM(E86:F91,M86:N91)</f>
        <v>0</v>
      </c>
      <c r="N93" s="337"/>
      <c r="O93" s="334" t="str">
        <f>IF(SUM(G86:H91,O86:P91)=0,"",SUM(G86:H91,O86:P91))</f>
        <v/>
      </c>
      <c r="P93" s="335"/>
      <c r="Q93" s="50"/>
      <c r="R93" s="50"/>
    </row>
    <row r="94" spans="1:29" ht="6.9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50"/>
      <c r="R94" s="50"/>
    </row>
    <row r="95" spans="1:29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28"/>
      <c r="N95" s="57">
        <f>DROPDOWN!T127</f>
        <v>0</v>
      </c>
      <c r="O95" s="56" t="str">
        <f>DROPDOWN!U126</f>
        <v>Kilos</v>
      </c>
      <c r="Q95" s="50"/>
      <c r="R95" s="50"/>
    </row>
    <row r="96" spans="1:29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2"/>
      <c r="O96" s="2"/>
      <c r="P96" s="2"/>
      <c r="Q96" s="50"/>
      <c r="R96" s="50"/>
    </row>
    <row r="97" spans="17:18" ht="15" customHeight="1" x14ac:dyDescent="0.25">
      <c r="Q97" s="50"/>
      <c r="R97" s="50"/>
    </row>
    <row r="98" spans="17:18" ht="15" customHeight="1" x14ac:dyDescent="0.25"/>
    <row r="99" spans="17:18" ht="15" customHeight="1" x14ac:dyDescent="0.25"/>
    <row r="100" spans="17:18" ht="15" customHeight="1" x14ac:dyDescent="0.25"/>
    <row r="101" spans="17:18" ht="15" customHeight="1" x14ac:dyDescent="0.25"/>
    <row r="102" spans="17:18" ht="15" customHeight="1" x14ac:dyDescent="0.25"/>
    <row r="103" spans="17:18" ht="15" customHeight="1" x14ac:dyDescent="0.25"/>
    <row r="104" spans="17:18" ht="15" customHeight="1" x14ac:dyDescent="0.25"/>
    <row r="105" spans="17:18" ht="15" customHeight="1" x14ac:dyDescent="0.25"/>
    <row r="106" spans="17:18" ht="15" customHeight="1" x14ac:dyDescent="0.25"/>
    <row r="107" spans="17:18" ht="15" customHeight="1" x14ac:dyDescent="0.25"/>
    <row r="108" spans="17:18" ht="15" customHeight="1" x14ac:dyDescent="0.25"/>
    <row r="109" spans="17:18" ht="15" customHeight="1" x14ac:dyDescent="0.25"/>
    <row r="110" spans="17:18" ht="15" customHeight="1" x14ac:dyDescent="0.25"/>
    <row r="111" spans="17:18" ht="15" customHeight="1" x14ac:dyDescent="0.25"/>
    <row r="112" spans="17:18" ht="15" customHeight="1" x14ac:dyDescent="0.25"/>
  </sheetData>
  <sheetProtection sheet="1"/>
  <mergeCells count="339">
    <mergeCell ref="O41:P41"/>
    <mergeCell ref="M22:N22"/>
    <mergeCell ref="E60:F60"/>
    <mergeCell ref="G60:H60"/>
    <mergeCell ref="G58:H58"/>
    <mergeCell ref="M55:N55"/>
    <mergeCell ref="M56:N56"/>
    <mergeCell ref="O56:P56"/>
    <mergeCell ref="M53:N53"/>
    <mergeCell ref="O53:P53"/>
    <mergeCell ref="M54:N54"/>
    <mergeCell ref="O54:P54"/>
    <mergeCell ref="G54:H54"/>
    <mergeCell ref="E56:F56"/>
    <mergeCell ref="E51:F51"/>
    <mergeCell ref="G51:H51"/>
    <mergeCell ref="E52:F52"/>
    <mergeCell ref="G52:H52"/>
    <mergeCell ref="E53:F53"/>
    <mergeCell ref="G53:H53"/>
    <mergeCell ref="M57:N57"/>
    <mergeCell ref="O57:P57"/>
    <mergeCell ref="E55:F55"/>
    <mergeCell ref="G55:H55"/>
    <mergeCell ref="O16:P16"/>
    <mergeCell ref="K14:L14"/>
    <mergeCell ref="O15:P15"/>
    <mergeCell ref="O14:P14"/>
    <mergeCell ref="E20:F20"/>
    <mergeCell ref="G20:H20"/>
    <mergeCell ref="M25:N25"/>
    <mergeCell ref="O25:P25"/>
    <mergeCell ref="O22:P22"/>
    <mergeCell ref="E19:F19"/>
    <mergeCell ref="G19:H19"/>
    <mergeCell ref="M23:N23"/>
    <mergeCell ref="O23:P23"/>
    <mergeCell ref="M21:N21"/>
    <mergeCell ref="O21:P21"/>
    <mergeCell ref="E21:F21"/>
    <mergeCell ref="G21:H21"/>
    <mergeCell ref="M24:N24"/>
    <mergeCell ref="O24:P24"/>
    <mergeCell ref="O29:P29"/>
    <mergeCell ref="M34:N34"/>
    <mergeCell ref="O34:P34"/>
    <mergeCell ref="B14:B16"/>
    <mergeCell ref="G14:H14"/>
    <mergeCell ref="E12:F12"/>
    <mergeCell ref="G12:H12"/>
    <mergeCell ref="C12:D12"/>
    <mergeCell ref="K16:L16"/>
    <mergeCell ref="M16:N16"/>
    <mergeCell ref="M13:N13"/>
    <mergeCell ref="M14:N14"/>
    <mergeCell ref="K13:L13"/>
    <mergeCell ref="M15:N15"/>
    <mergeCell ref="E14:F14"/>
    <mergeCell ref="G18:H18"/>
    <mergeCell ref="O12:P12"/>
    <mergeCell ref="O13:P13"/>
    <mergeCell ref="C15:H15"/>
    <mergeCell ref="C16:H16"/>
    <mergeCell ref="C13:D13"/>
    <mergeCell ref="E13:F13"/>
    <mergeCell ref="G13:H13"/>
    <mergeCell ref="K15:L15"/>
    <mergeCell ref="E22:F22"/>
    <mergeCell ref="G22:H22"/>
    <mergeCell ref="E42:F42"/>
    <mergeCell ref="G42:H42"/>
    <mergeCell ref="E27:F27"/>
    <mergeCell ref="G27:H27"/>
    <mergeCell ref="G28:H28"/>
    <mergeCell ref="E25:F25"/>
    <mergeCell ref="G25:H25"/>
    <mergeCell ref="E31:F31"/>
    <mergeCell ref="E33:F33"/>
    <mergeCell ref="G33:H33"/>
    <mergeCell ref="G36:H36"/>
    <mergeCell ref="E37:F37"/>
    <mergeCell ref="E34:F34"/>
    <mergeCell ref="G34:H34"/>
    <mergeCell ref="E35:F35"/>
    <mergeCell ref="G35:H35"/>
    <mergeCell ref="E40:F40"/>
    <mergeCell ref="G40:H40"/>
    <mergeCell ref="O42:P42"/>
    <mergeCell ref="E23:F23"/>
    <mergeCell ref="G23:H23"/>
    <mergeCell ref="G56:H56"/>
    <mergeCell ref="G31:H31"/>
    <mergeCell ref="E59:F59"/>
    <mergeCell ref="G59:H59"/>
    <mergeCell ref="E32:F32"/>
    <mergeCell ref="G32:H32"/>
    <mergeCell ref="E29:F29"/>
    <mergeCell ref="G29:H29"/>
    <mergeCell ref="E57:F57"/>
    <mergeCell ref="G57:H57"/>
    <mergeCell ref="E30:F30"/>
    <mergeCell ref="G30:H30"/>
    <mergeCell ref="E58:F58"/>
    <mergeCell ref="G37:H37"/>
    <mergeCell ref="E38:F38"/>
    <mergeCell ref="G38:H38"/>
    <mergeCell ref="E39:F39"/>
    <mergeCell ref="G39:H39"/>
    <mergeCell ref="E24:F24"/>
    <mergeCell ref="G24:H24"/>
    <mergeCell ref="E44:F44"/>
    <mergeCell ref="M44:N44"/>
    <mergeCell ref="E26:F26"/>
    <mergeCell ref="G26:H26"/>
    <mergeCell ref="E43:F43"/>
    <mergeCell ref="G43:H43"/>
    <mergeCell ref="M38:N38"/>
    <mergeCell ref="M29:N29"/>
    <mergeCell ref="G41:H41"/>
    <mergeCell ref="M41:N41"/>
    <mergeCell ref="M26:N26"/>
    <mergeCell ref="M30:N30"/>
    <mergeCell ref="M42:N42"/>
    <mergeCell ref="G44:H44"/>
    <mergeCell ref="E48:F48"/>
    <mergeCell ref="G48:H48"/>
    <mergeCell ref="E47:F47"/>
    <mergeCell ref="G47:H47"/>
    <mergeCell ref="E45:F45"/>
    <mergeCell ref="G45:H45"/>
    <mergeCell ref="E46:F46"/>
    <mergeCell ref="G46:H46"/>
    <mergeCell ref="B50:F50"/>
    <mergeCell ref="G50:H50"/>
    <mergeCell ref="O30:P30"/>
    <mergeCell ref="M31:N31"/>
    <mergeCell ref="M33:N33"/>
    <mergeCell ref="O33:P33"/>
    <mergeCell ref="O60:P60"/>
    <mergeCell ref="M28:N28"/>
    <mergeCell ref="O28:P28"/>
    <mergeCell ref="O31:P31"/>
    <mergeCell ref="J60:N60"/>
    <mergeCell ref="M49:N49"/>
    <mergeCell ref="O49:P49"/>
    <mergeCell ref="M50:N50"/>
    <mergeCell ref="O50:P50"/>
    <mergeCell ref="O44:P44"/>
    <mergeCell ref="M39:N39"/>
    <mergeCell ref="O39:P39"/>
    <mergeCell ref="M40:N40"/>
    <mergeCell ref="O40:P40"/>
    <mergeCell ref="O37:P37"/>
    <mergeCell ref="O38:P38"/>
    <mergeCell ref="M43:N43"/>
    <mergeCell ref="O43:P43"/>
    <mergeCell ref="M48:N48"/>
    <mergeCell ref="O48:P48"/>
    <mergeCell ref="O55:P55"/>
    <mergeCell ref="M63:N63"/>
    <mergeCell ref="O63:P63"/>
    <mergeCell ref="O66:P66"/>
    <mergeCell ref="O45:P45"/>
    <mergeCell ref="O51:P51"/>
    <mergeCell ref="M64:N64"/>
    <mergeCell ref="O64:P64"/>
    <mergeCell ref="J51:N51"/>
    <mergeCell ref="M52:N52"/>
    <mergeCell ref="M69:N69"/>
    <mergeCell ref="O69:P69"/>
    <mergeCell ref="B62:F62"/>
    <mergeCell ref="G66:H66"/>
    <mergeCell ref="E63:F63"/>
    <mergeCell ref="G63:H63"/>
    <mergeCell ref="M65:N65"/>
    <mergeCell ref="O65:P65"/>
    <mergeCell ref="M58:N58"/>
    <mergeCell ref="O58:P58"/>
    <mergeCell ref="M59:N59"/>
    <mergeCell ref="O59:P59"/>
    <mergeCell ref="B69:D69"/>
    <mergeCell ref="E69:F69"/>
    <mergeCell ref="G69:H69"/>
    <mergeCell ref="J69:L69"/>
    <mergeCell ref="E64:F64"/>
    <mergeCell ref="G64:H64"/>
    <mergeCell ref="E65:F65"/>
    <mergeCell ref="G65:H65"/>
    <mergeCell ref="E66:F66"/>
    <mergeCell ref="B68:H68"/>
    <mergeCell ref="J68:P68"/>
    <mergeCell ref="M66:N66"/>
    <mergeCell ref="B70:D70"/>
    <mergeCell ref="E70:F70"/>
    <mergeCell ref="G70:H70"/>
    <mergeCell ref="J70:L70"/>
    <mergeCell ref="M70:N70"/>
    <mergeCell ref="M77:N77"/>
    <mergeCell ref="O77:P77"/>
    <mergeCell ref="B72:D72"/>
    <mergeCell ref="E72:F72"/>
    <mergeCell ref="G72:H72"/>
    <mergeCell ref="B75:D75"/>
    <mergeCell ref="E75:F75"/>
    <mergeCell ref="G75:H75"/>
    <mergeCell ref="J71:L71"/>
    <mergeCell ref="M71:N71"/>
    <mergeCell ref="O71:P71"/>
    <mergeCell ref="O75:P75"/>
    <mergeCell ref="J75:L75"/>
    <mergeCell ref="M75:N75"/>
    <mergeCell ref="B71:D71"/>
    <mergeCell ref="E71:F71"/>
    <mergeCell ref="G71:H71"/>
    <mergeCell ref="J73:L73"/>
    <mergeCell ref="M73:N73"/>
    <mergeCell ref="O73:P73"/>
    <mergeCell ref="J72:L72"/>
    <mergeCell ref="M72:N72"/>
    <mergeCell ref="O72:P72"/>
    <mergeCell ref="M91:N91"/>
    <mergeCell ref="B86:D86"/>
    <mergeCell ref="E86:F86"/>
    <mergeCell ref="B88:D88"/>
    <mergeCell ref="E88:F88"/>
    <mergeCell ref="G88:H88"/>
    <mergeCell ref="K79:L79"/>
    <mergeCell ref="E79:H79"/>
    <mergeCell ref="I79:J79"/>
    <mergeCell ref="B85:D85"/>
    <mergeCell ref="E85:F85"/>
    <mergeCell ref="G85:H85"/>
    <mergeCell ref="B73:D73"/>
    <mergeCell ref="E73:F73"/>
    <mergeCell ref="G73:H73"/>
    <mergeCell ref="G86:H86"/>
    <mergeCell ref="J88:L88"/>
    <mergeCell ref="M88:N88"/>
    <mergeCell ref="O88:P88"/>
    <mergeCell ref="B87:D87"/>
    <mergeCell ref="J93:K93"/>
    <mergeCell ref="M93:N93"/>
    <mergeCell ref="O93:P93"/>
    <mergeCell ref="B90:D90"/>
    <mergeCell ref="E90:F90"/>
    <mergeCell ref="G90:H90"/>
    <mergeCell ref="B91:D91"/>
    <mergeCell ref="E91:F91"/>
    <mergeCell ref="G91:H91"/>
    <mergeCell ref="O91:P91"/>
    <mergeCell ref="J91:L91"/>
    <mergeCell ref="B84:H84"/>
    <mergeCell ref="J84:P84"/>
    <mergeCell ref="B82:P82"/>
    <mergeCell ref="J86:L86"/>
    <mergeCell ref="M86:N86"/>
    <mergeCell ref="O86:P86"/>
    <mergeCell ref="J90:L90"/>
    <mergeCell ref="M90:N90"/>
    <mergeCell ref="O90:P90"/>
    <mergeCell ref="J85:L85"/>
    <mergeCell ref="M85:N85"/>
    <mergeCell ref="O85:P85"/>
    <mergeCell ref="E87:F87"/>
    <mergeCell ref="G87:H87"/>
    <mergeCell ref="J89:L89"/>
    <mergeCell ref="M89:N89"/>
    <mergeCell ref="O89:P89"/>
    <mergeCell ref="B89:D89"/>
    <mergeCell ref="E89:F89"/>
    <mergeCell ref="G89:H89"/>
    <mergeCell ref="J87:L87"/>
    <mergeCell ref="M87:N87"/>
    <mergeCell ref="O87:P87"/>
    <mergeCell ref="O70:P70"/>
    <mergeCell ref="J74:L74"/>
    <mergeCell ref="M74:N74"/>
    <mergeCell ref="O74:P74"/>
    <mergeCell ref="B79:D79"/>
    <mergeCell ref="B74:D74"/>
    <mergeCell ref="E74:F74"/>
    <mergeCell ref="G74:H74"/>
    <mergeCell ref="C4:J4"/>
    <mergeCell ref="L4:N4"/>
    <mergeCell ref="B5:N5"/>
    <mergeCell ref="B6:P6"/>
    <mergeCell ref="B7:P7"/>
    <mergeCell ref="B8:G8"/>
    <mergeCell ref="I8:P9"/>
    <mergeCell ref="O52:P52"/>
    <mergeCell ref="O27:P27"/>
    <mergeCell ref="M20:N20"/>
    <mergeCell ref="O20:P20"/>
    <mergeCell ref="M19:N19"/>
    <mergeCell ref="O19:P19"/>
    <mergeCell ref="M46:N46"/>
    <mergeCell ref="O46:P46"/>
    <mergeCell ref="B18:F18"/>
    <mergeCell ref="C2:G2"/>
    <mergeCell ref="K12:L12"/>
    <mergeCell ref="M12:N12"/>
    <mergeCell ref="H2:I2"/>
    <mergeCell ref="K2:P2"/>
    <mergeCell ref="E11:F11"/>
    <mergeCell ref="G11:H11"/>
    <mergeCell ref="M11:N11"/>
    <mergeCell ref="O11:P11"/>
    <mergeCell ref="C11:D11"/>
    <mergeCell ref="C10:D10"/>
    <mergeCell ref="E10:F10"/>
    <mergeCell ref="G10:H10"/>
    <mergeCell ref="K10:L10"/>
    <mergeCell ref="M10:N10"/>
    <mergeCell ref="O10:P10"/>
    <mergeCell ref="K11:L11"/>
    <mergeCell ref="G62:H62"/>
    <mergeCell ref="M32:N32"/>
    <mergeCell ref="O32:P32"/>
    <mergeCell ref="B28:F28"/>
    <mergeCell ref="B36:F36"/>
    <mergeCell ref="J18:P18"/>
    <mergeCell ref="J27:N27"/>
    <mergeCell ref="E49:F49"/>
    <mergeCell ref="G49:H49"/>
    <mergeCell ref="B41:F41"/>
    <mergeCell ref="B54:F54"/>
    <mergeCell ref="J37:N37"/>
    <mergeCell ref="J45:N45"/>
    <mergeCell ref="O26:P26"/>
    <mergeCell ref="M61:N61"/>
    <mergeCell ref="O61:P61"/>
    <mergeCell ref="M35:N35"/>
    <mergeCell ref="O35:P35"/>
    <mergeCell ref="M62:N62"/>
    <mergeCell ref="O62:P62"/>
    <mergeCell ref="M36:N36"/>
    <mergeCell ref="O36:P36"/>
    <mergeCell ref="M47:N47"/>
    <mergeCell ref="O47:P47"/>
  </mergeCells>
  <conditionalFormatting sqref="G20:H27 G70:H75 O70:P75 G86:H91 O86:P91">
    <cfRule type="expression" dxfId="88" priority="60">
      <formula>G20=0</formula>
    </cfRule>
  </conditionalFormatting>
  <conditionalFormatting sqref="G30:H35">
    <cfRule type="expression" dxfId="87" priority="54">
      <formula>G30=0</formula>
    </cfRule>
  </conditionalFormatting>
  <conditionalFormatting sqref="G38:H40">
    <cfRule type="expression" dxfId="86" priority="52">
      <formula>G38=0</formula>
    </cfRule>
  </conditionalFormatting>
  <conditionalFormatting sqref="G43:H49">
    <cfRule type="expression" dxfId="85" priority="6">
      <formula>G43=0</formula>
    </cfRule>
  </conditionalFormatting>
  <conditionalFormatting sqref="G52:H53">
    <cfRule type="expression" dxfId="84" priority="1">
      <formula>G52=0</formula>
    </cfRule>
  </conditionalFormatting>
  <conditionalFormatting sqref="G56:H60">
    <cfRule type="expression" dxfId="83" priority="91">
      <formula>G56=0</formula>
    </cfRule>
  </conditionalFormatting>
  <conditionalFormatting sqref="G64:H66">
    <cfRule type="expression" dxfId="82" priority="35">
      <formula>G64=0</formula>
    </cfRule>
  </conditionalFormatting>
  <conditionalFormatting sqref="O20:P26">
    <cfRule type="expression" dxfId="78" priority="5">
      <formula>O20=0</formula>
    </cfRule>
  </conditionalFormatting>
  <conditionalFormatting sqref="O29:P36">
    <cfRule type="expression" dxfId="77" priority="38">
      <formula>O29=0</formula>
    </cfRule>
  </conditionalFormatting>
  <conditionalFormatting sqref="O39:P44">
    <cfRule type="expression" dxfId="76" priority="85">
      <formula>O39=0</formula>
    </cfRule>
  </conditionalFormatting>
  <conditionalFormatting sqref="O47:P50">
    <cfRule type="expression" dxfId="75" priority="81">
      <formula>O47=0</formula>
    </cfRule>
  </conditionalFormatting>
  <conditionalFormatting sqref="O53:P59">
    <cfRule type="expression" dxfId="74" priority="3">
      <formula>O53=0</formula>
    </cfRule>
  </conditionalFormatting>
  <conditionalFormatting sqref="O62:P66">
    <cfRule type="expression" dxfId="73" priority="70">
      <formula>O62=0</formula>
    </cfRule>
  </conditionalFormatting>
  <dataValidations count="3">
    <dataValidation type="whole" allowBlank="1" showInputMessage="1" showErrorMessage="1" sqref="M29:M36 E20:E27 M47:M50 M53:M59 E56:E60 E30:E35 M39:M44 E38:E40 M62:M66 E64:E66 E43:E49 M20:M26 E52:E53" xr:uid="{105E6FC9-1510-44AD-A1D3-966271396996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16/3/23  and date must be later than 1st Jan 2023" sqref="G12:H12" xr:uid="{F7FA9EB4-2E66-4D7C-8A73-ACF4AF6F895A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16/2/25  and date must be later than 1st Jan 2025" sqref="K10:L10" xr:uid="{5944839C-FF6F-4059-8464-BD1D140B2B8D}">
      <formula1>44927</formula1>
      <formula2>46022</formula2>
    </dataValidation>
  </dataValidations>
  <hyperlinks>
    <hyperlink ref="L4" r:id="rId1" display="sales@elephantplasterboard.co.nz" xr:uid="{9510BCDE-2488-429B-96B6-68642A6B129A}"/>
    <hyperlink ref="K79" r:id="rId2" xr:uid="{4F5CF392-8DB0-4623-AA44-B1AC1AB861EE}"/>
    <hyperlink ref="E79" r:id="rId3" display="info@elephantplasterboard.co.nz" xr:uid="{D34D6912-7EE3-42DD-9845-E9EF0A7ED05C}"/>
  </hyperlinks>
  <printOptions horizontalCentered="1"/>
  <pageMargins left="7.874015748031496E-2" right="7.874015748031496E-2" top="7.874015748031496E-2" bottom="7.874015748031496E-2" header="0" footer="0"/>
  <pageSetup paperSize="9" scale="59" orientation="portrait" r:id="rId4"/>
  <ignoredErrors>
    <ignoredError sqref="C10:C11 G10:G11 C15:C16 C13 K15 O15 G12: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BA25F56F-15A7-4900-9B41-1D05E13FC095}">
            <xm:f>DROPDOWN!$H$4&lt;&gt;1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8" id="{7AA9AA73-3E3E-4A3A-9C87-07308A09E877}">
            <xm:f>DROPDOWN!$H$39&lt;&gt;1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315" id="{5E15ADC8-9DCE-40C5-AA04-54FFA9988B9E}">
            <xm:f>DROPDOWN!$H$4&lt;&gt;1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</x14:dxf>
          </x14:cfRule>
          <xm:sqref>M10 O10 K11 M11:P11 J12:P12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357316D-1170-4118-89FC-13548CA8CA87}">
          <x14:formula1>
            <xm:f>DROPDOWN!$B$3:$B$8</xm:f>
          </x14:formula1>
          <xm:sqref>C12</xm:sqref>
        </x14:dataValidation>
        <x14:dataValidation type="list" allowBlank="1" showInputMessage="1" showErrorMessage="1" xr:uid="{D90C4D7C-C6C2-432C-A6B3-6D8005C52DB6}">
          <x14:formula1>
            <xm:f>DROPDOWN!$B$29:$B$33</xm:f>
          </x14:formula1>
          <xm:sqref>O10</xm:sqref>
        </x14:dataValidation>
        <x14:dataValidation type="list" allowBlank="1" showInputMessage="1" showErrorMessage="1" xr:uid="{0780ACDD-2E8E-4406-BA43-131E8DE4D937}">
          <x14:formula1>
            <xm:f>DROPDOWN!$B$18:$B$20</xm:f>
          </x14:formula1>
          <xm:sqref>O11</xm:sqref>
        </x14:dataValidation>
        <x14:dataValidation type="list" allowBlank="1" showInputMessage="1" showErrorMessage="1" xr:uid="{3A1654CD-5120-41CC-B066-DD1698310956}">
          <x14:formula1>
            <xm:f>DROPDOWN!$B$53:$B$60</xm:f>
          </x14:formula1>
          <xm:sqref>K13</xm:sqref>
        </x14:dataValidation>
        <x14:dataValidation type="list" allowBlank="1" showInputMessage="1" showErrorMessage="1" xr:uid="{2A1BEB9D-6497-46C9-8127-A6B80532BDA5}">
          <x14:formula1>
            <xm:f>DROPDOWN!$B$47:$B$50</xm:f>
          </x14:formula1>
          <xm:sqref>O13</xm:sqref>
        </x14:dataValidation>
        <x14:dataValidation type="list" allowBlank="1" showInputMessage="1" showErrorMessage="1" xr:uid="{97700407-830D-4114-9338-BBBF95986302}">
          <x14:formula1>
            <xm:f>DROPDOWN!$B$12:$B$14</xm:f>
          </x14:formula1>
          <xm:sqref>K12:L12</xm:sqref>
        </x14:dataValidation>
        <x14:dataValidation type="list" allowBlank="1" showInputMessage="1" showErrorMessage="1" xr:uid="{02E31241-8AC2-4361-9534-F05B82A35DD2}">
          <x14:formula1>
            <xm:f>DROPDOWN!$B$36:$B$43</xm:f>
          </x14:formula1>
          <xm:sqref>K11</xm:sqref>
        </x14:dataValidation>
        <x14:dataValidation type="list" allowBlank="1" showInputMessage="1" showErrorMessage="1" xr:uid="{D7F5F00E-41A3-4044-A31A-9B822424EE64}">
          <x14:formula1>
            <xm:f>DROPDOWN!$B$23:$B$26</xm:f>
          </x14:formula1>
          <xm:sqref>O12:P12</xm:sqref>
        </x14:dataValidation>
        <x14:dataValidation type="list" allowBlank="1" showInputMessage="1" showErrorMessage="1" xr:uid="{434144ED-6F56-479D-ACCE-CC21A731C69F}">
          <x14:formula1>
            <xm:f>DROPDOWN!$G$47:$G$49</xm:f>
          </x14:formula1>
          <xm:sqref>O16:P16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2EEE-74E7-4933-A9E6-F2DD1CACB446}">
  <sheetPr codeName="Sheet4">
    <pageSetUpPr fitToPage="1"/>
  </sheetPr>
  <dimension ref="A1:AC288"/>
  <sheetViews>
    <sheetView zoomScale="90" zoomScaleNormal="90" workbookViewId="0">
      <selection activeCell="E20" sqref="E20:F20"/>
    </sheetView>
  </sheetViews>
  <sheetFormatPr defaultRowHeight="15" x14ac:dyDescent="0.25"/>
  <cols>
    <col min="1" max="1" width="1.7109375" customWidth="1"/>
    <col min="2" max="2" width="16.7109375" customWidth="1"/>
    <col min="3" max="4" width="14.7109375" customWidth="1"/>
    <col min="5" max="8" width="8.7109375" customWidth="1"/>
    <col min="9" max="9" width="2.7109375" customWidth="1"/>
    <col min="10" max="10" width="16.7109375" customWidth="1"/>
    <col min="11" max="12" width="14.7109375" customWidth="1"/>
    <col min="13" max="16" width="8.7109375" style="11" customWidth="1"/>
    <col min="18" max="18" width="9.140625" customWidth="1"/>
  </cols>
  <sheetData>
    <row r="1" spans="1:2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29" ht="20.100000000000001" customHeight="1" x14ac:dyDescent="0.35">
      <c r="A2" s="1"/>
      <c r="B2" s="71" t="str">
        <f>'Order Form Group 1'!B2</f>
        <v>25.01 v1</v>
      </c>
      <c r="C2" s="341" t="str">
        <f>'Order Form Group 1'!C2</f>
        <v xml:space="preserve">EPB® PLASTERBOARD ORDER FORM  </v>
      </c>
      <c r="D2" s="341"/>
      <c r="E2" s="341"/>
      <c r="F2" s="341"/>
      <c r="G2" s="341"/>
      <c r="H2" s="341" t="s">
        <v>104</v>
      </c>
      <c r="I2" s="341"/>
      <c r="J2" s="89">
        <f ca="1">_xlfn.SHEET()</f>
        <v>3</v>
      </c>
      <c r="K2" s="226" t="str">
        <f>CONCATENATE(K13,DROPDOWN!I8,K14,DROPDOWN!I9,O13)</f>
        <v xml:space="preserve">  </v>
      </c>
      <c r="L2" s="227"/>
      <c r="M2" s="227"/>
      <c r="N2" s="227"/>
      <c r="O2" s="227"/>
      <c r="P2" s="228"/>
      <c r="Q2" s="129"/>
      <c r="R2" s="50"/>
    </row>
    <row r="3" spans="1:29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30"/>
      <c r="R3" s="50"/>
    </row>
    <row r="4" spans="1:29" ht="12" customHeight="1" x14ac:dyDescent="0.25">
      <c r="A4" s="1"/>
      <c r="B4" s="75" t="str">
        <f>'Order Form Group 1'!B4</f>
        <v>USING THIS FORM:</v>
      </c>
      <c r="C4" s="229" t="s">
        <v>128</v>
      </c>
      <c r="D4" s="229"/>
      <c r="E4" s="229"/>
      <c r="F4" s="229"/>
      <c r="G4" s="229"/>
      <c r="H4" s="229"/>
      <c r="I4" s="229"/>
      <c r="J4" s="229"/>
      <c r="K4" s="73" t="s">
        <v>129</v>
      </c>
      <c r="L4" s="230" t="str">
        <f>'Order Form Group 1'!L4</f>
        <v>sales@epb.co.nz</v>
      </c>
      <c r="M4" s="230"/>
      <c r="N4" s="230"/>
      <c r="O4" s="67"/>
      <c r="P4" s="28"/>
      <c r="Q4" s="131"/>
      <c r="R4" s="131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2" customHeight="1" x14ac:dyDescent="0.25">
      <c r="A5" s="1"/>
      <c r="B5" s="231" t="s">
        <v>127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68"/>
      <c r="P5" s="69"/>
      <c r="Q5" s="130"/>
      <c r="R5" s="132" t="s">
        <v>175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2" customHeight="1" x14ac:dyDescent="0.25">
      <c r="A6" s="1"/>
      <c r="B6" s="231" t="s">
        <v>125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130"/>
      <c r="R6" s="5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2" customHeight="1" x14ac:dyDescent="0.25">
      <c r="A7" s="1"/>
      <c r="B7" s="232" t="s">
        <v>126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30"/>
      <c r="R7" s="5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" customHeight="1" x14ac:dyDescent="0.25">
      <c r="A8" s="1"/>
      <c r="B8" s="231" t="s">
        <v>122</v>
      </c>
      <c r="C8" s="231"/>
      <c r="D8" s="231"/>
      <c r="E8" s="231"/>
      <c r="F8" s="231"/>
      <c r="G8" s="231"/>
      <c r="H8" s="68"/>
      <c r="I8" s="233" t="str">
        <f>'Order Form Group 1'!I8</f>
        <v xml:space="preserve">N.B.  All orders are subject to the Merchant and EPNZ Limited  confirmation. </v>
      </c>
      <c r="J8" s="233"/>
      <c r="K8" s="233"/>
      <c r="L8" s="233"/>
      <c r="M8" s="233"/>
      <c r="N8" s="233"/>
      <c r="O8" s="233"/>
      <c r="P8" s="233"/>
      <c r="Q8" s="130"/>
      <c r="R8" s="5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3.6" customHeight="1" x14ac:dyDescent="0.25">
      <c r="A9" s="1"/>
      <c r="B9" s="70"/>
      <c r="C9" s="70"/>
      <c r="D9" s="70"/>
      <c r="E9" s="70"/>
      <c r="F9" s="70"/>
      <c r="G9" s="70"/>
      <c r="H9" s="70"/>
      <c r="I9" s="233"/>
      <c r="J9" s="233"/>
      <c r="K9" s="233"/>
      <c r="L9" s="233"/>
      <c r="M9" s="233"/>
      <c r="N9" s="233"/>
      <c r="O9" s="233"/>
      <c r="P9" s="233"/>
      <c r="Q9" s="130"/>
      <c r="R9" s="50"/>
    </row>
    <row r="10" spans="1:29" ht="20.100000000000001" customHeight="1" x14ac:dyDescent="0.25">
      <c r="A10" s="1"/>
      <c r="B10" s="23" t="s">
        <v>4</v>
      </c>
      <c r="C10" s="245" t="str">
        <f>IF('Order Form Group 1'!C10="","",'Order Form Group 1'!C10)</f>
        <v/>
      </c>
      <c r="D10" s="245"/>
      <c r="E10" s="234" t="s">
        <v>5</v>
      </c>
      <c r="F10" s="234"/>
      <c r="G10" s="245" t="str">
        <f>IF('Order Form Group 1'!G10="","",'Order Form Group 1'!G10)</f>
        <v/>
      </c>
      <c r="H10" s="252"/>
      <c r="I10" s="4"/>
      <c r="J10" s="22" t="str">
        <f>IF(OR(C12=DROPDOWN!B4,C12=DROPDOWN!B7),"PICK UP DATE:","DELIVERY DATE:")</f>
        <v>DELIVERY DATE:</v>
      </c>
      <c r="K10" s="249"/>
      <c r="L10" s="249"/>
      <c r="M10" s="261" t="str">
        <f>IF(OR(C12=DROPDOWN!B4,C12=DROPDOWN!B7),"PICK UP TIME:","DELIVERY TIME:")</f>
        <v>DELIVERY TIME:</v>
      </c>
      <c r="N10" s="261"/>
      <c r="O10" s="259" t="s">
        <v>1</v>
      </c>
      <c r="P10" s="260"/>
      <c r="Q10" s="50"/>
      <c r="R10" s="50"/>
    </row>
    <row r="11" spans="1:29" ht="20.100000000000001" customHeight="1" x14ac:dyDescent="0.25">
      <c r="A11" s="1"/>
      <c r="B11" s="23" t="s">
        <v>113</v>
      </c>
      <c r="C11" s="235" t="str">
        <f>IF('Order Form Group 1'!C11="","",'Order Form Group 1'!C11)</f>
        <v/>
      </c>
      <c r="D11" s="235"/>
      <c r="E11" s="234" t="s">
        <v>6</v>
      </c>
      <c r="F11" s="234"/>
      <c r="G11" s="245" t="str">
        <f>IF('Order Form Group 1'!G11="","",'Order Form Group 1'!G11)</f>
        <v/>
      </c>
      <c r="H11" s="252"/>
      <c r="I11" s="4"/>
      <c r="J11" s="22" t="s">
        <v>136</v>
      </c>
      <c r="K11" s="259" t="s">
        <v>1</v>
      </c>
      <c r="L11" s="259"/>
      <c r="M11" s="261" t="s">
        <v>7</v>
      </c>
      <c r="N11" s="261"/>
      <c r="O11" s="259" t="s">
        <v>1</v>
      </c>
      <c r="P11" s="260"/>
      <c r="Q11" s="50"/>
      <c r="R11" s="50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spans="1:29" ht="20.100000000000001" customHeight="1" x14ac:dyDescent="0.25">
      <c r="A12" s="1"/>
      <c r="B12" s="23" t="s">
        <v>133</v>
      </c>
      <c r="C12" s="359" t="s">
        <v>1</v>
      </c>
      <c r="D12" s="359"/>
      <c r="E12" s="234" t="s">
        <v>8</v>
      </c>
      <c r="F12" s="234"/>
      <c r="G12" s="264" t="str">
        <f>IF('Order Form Group 1'!G12="","",'Order Form Group 1'!G12)</f>
        <v/>
      </c>
      <c r="H12" s="265"/>
      <c r="I12" s="4"/>
      <c r="J12" s="22" t="s">
        <v>132</v>
      </c>
      <c r="K12" s="259" t="s">
        <v>10</v>
      </c>
      <c r="L12" s="259"/>
      <c r="M12" s="261" t="s">
        <v>11</v>
      </c>
      <c r="N12" s="261"/>
      <c r="O12" s="259" t="s">
        <v>1</v>
      </c>
      <c r="P12" s="260"/>
      <c r="Q12" s="50"/>
      <c r="R12" s="50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spans="1:29" ht="20.100000000000001" customHeight="1" x14ac:dyDescent="0.25">
      <c r="A13" s="1"/>
      <c r="B13" s="23" t="s">
        <v>0</v>
      </c>
      <c r="C13" s="245" t="str">
        <f>IF('Order Form Group 1'!C13="","",'Order Form Group 1'!C13)</f>
        <v/>
      </c>
      <c r="D13" s="245"/>
      <c r="E13" s="234" t="s">
        <v>2</v>
      </c>
      <c r="F13" s="234"/>
      <c r="G13" s="250" t="str">
        <f>IF('Order Form Group 1'!G13="","",'Order Form Group 1'!G13)</f>
        <v/>
      </c>
      <c r="H13" s="251"/>
      <c r="I13" s="4"/>
      <c r="J13" s="46" t="s">
        <v>12</v>
      </c>
      <c r="K13" s="272" t="s">
        <v>1</v>
      </c>
      <c r="L13" s="272"/>
      <c r="M13" s="284" t="s">
        <v>135</v>
      </c>
      <c r="N13" s="284"/>
      <c r="O13" s="272" t="s">
        <v>1</v>
      </c>
      <c r="P13" s="273"/>
      <c r="Q13" s="50"/>
      <c r="R13" s="50"/>
      <c r="S13" s="65"/>
      <c r="T13" s="65"/>
      <c r="U13" s="65"/>
      <c r="V13" s="65"/>
      <c r="W13" s="65"/>
      <c r="X13" s="65"/>
      <c r="Y13" s="65"/>
      <c r="Z13" s="65"/>
      <c r="AA13" s="65"/>
      <c r="AB13" s="11"/>
      <c r="AC13" s="11"/>
    </row>
    <row r="14" spans="1:29" ht="20.100000000000001" customHeight="1" x14ac:dyDescent="0.25">
      <c r="A14" s="1"/>
      <c r="B14" s="236" t="s">
        <v>118</v>
      </c>
      <c r="C14" s="91" t="s">
        <v>115</v>
      </c>
      <c r="D14" s="20"/>
      <c r="E14" s="268" t="s">
        <v>116</v>
      </c>
      <c r="F14" s="268"/>
      <c r="G14" s="266"/>
      <c r="H14" s="267"/>
      <c r="I14" s="4"/>
      <c r="J14" s="85" t="s">
        <v>134</v>
      </c>
      <c r="K14" s="363"/>
      <c r="L14" s="363"/>
      <c r="M14" s="286" t="s">
        <v>148</v>
      </c>
      <c r="N14" s="286"/>
      <c r="O14" s="253"/>
      <c r="P14" s="254"/>
      <c r="Q14" s="50"/>
      <c r="R14" s="50"/>
      <c r="S14" s="65"/>
      <c r="T14" s="65"/>
      <c r="U14" s="65"/>
      <c r="V14" s="65"/>
      <c r="W14" s="65"/>
      <c r="X14" s="65"/>
      <c r="Y14" s="65"/>
      <c r="Z14" s="65"/>
      <c r="AA14" s="65"/>
      <c r="AB14" s="11"/>
      <c r="AC14" s="11"/>
    </row>
    <row r="15" spans="1:29" ht="20.100000000000001" customHeight="1" x14ac:dyDescent="0.25">
      <c r="A15" s="1"/>
      <c r="B15" s="237"/>
      <c r="C15" s="262" t="str">
        <f>IF('Order Form Group 1'!C15="","",'Order Form Group 1'!C15)</f>
        <v/>
      </c>
      <c r="D15" s="262"/>
      <c r="E15" s="262"/>
      <c r="F15" s="262"/>
      <c r="G15" s="262"/>
      <c r="H15" s="263"/>
      <c r="I15" s="6"/>
      <c r="J15" s="22" t="s">
        <v>3</v>
      </c>
      <c r="K15" s="245" t="str">
        <f>IF('Order Form Group 1'!K15="","",'Order Form Group 1'!K15)</f>
        <v/>
      </c>
      <c r="L15" s="245"/>
      <c r="M15" s="261" t="s">
        <v>117</v>
      </c>
      <c r="N15" s="261"/>
      <c r="O15" s="245" t="str">
        <f>IF('Order Form Group 1'!O15="","",'Order Form Group 1'!O15)</f>
        <v/>
      </c>
      <c r="P15" s="252"/>
      <c r="Q15" s="50"/>
      <c r="R15" s="50"/>
    </row>
    <row r="16" spans="1:29" ht="20.100000000000001" customHeight="1" x14ac:dyDescent="0.25">
      <c r="A16" s="1"/>
      <c r="B16" s="238"/>
      <c r="C16" s="253" t="str">
        <f>IF('Order Form Group 1'!C16="","",'Order Form Group 1'!C16)</f>
        <v/>
      </c>
      <c r="D16" s="253"/>
      <c r="E16" s="253"/>
      <c r="F16" s="253"/>
      <c r="G16" s="253"/>
      <c r="H16" s="254"/>
      <c r="I16" s="6"/>
      <c r="J16" s="22" t="s">
        <v>114</v>
      </c>
      <c r="K16" s="245"/>
      <c r="L16" s="245"/>
      <c r="M16" s="261" t="s">
        <v>161</v>
      </c>
      <c r="N16" s="261"/>
      <c r="O16" s="259"/>
      <c r="P16" s="260"/>
      <c r="Q16" s="50"/>
      <c r="R16" s="50"/>
      <c r="S16" s="5"/>
    </row>
    <row r="17" spans="1:19" ht="4.9000000000000004" customHeight="1" x14ac:dyDescent="0.25">
      <c r="A17" s="1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2"/>
      <c r="N17" s="2"/>
      <c r="O17" s="2"/>
      <c r="P17" s="2"/>
      <c r="Q17" s="50"/>
      <c r="R17" s="50"/>
      <c r="S17" s="5"/>
    </row>
    <row r="18" spans="1:19" ht="20.100000000000001" customHeight="1" x14ac:dyDescent="0.25">
      <c r="A18" s="1"/>
      <c r="B18" s="257" t="str">
        <f>'Order Form Group 1'!B18</f>
        <v>10mm  EPB®  Standard</v>
      </c>
      <c r="C18" s="257"/>
      <c r="D18" s="257"/>
      <c r="E18" s="257"/>
      <c r="F18" s="257"/>
      <c r="G18" s="257" t="s">
        <v>13</v>
      </c>
      <c r="H18" s="257"/>
      <c r="I18" s="9"/>
      <c r="J18" s="293" t="str">
        <f>'Order Form Group 1'!J18</f>
        <v>10mm  EPB  CeilingSmart®  :       Spans 600mm centre ceiling battens</v>
      </c>
      <c r="K18" s="293"/>
      <c r="L18" s="293"/>
      <c r="M18" s="293"/>
      <c r="N18" s="293"/>
      <c r="O18" s="293"/>
      <c r="P18" s="293"/>
      <c r="Q18" s="50"/>
      <c r="R18" s="50"/>
      <c r="S18" s="5"/>
    </row>
    <row r="19" spans="1:19" ht="20.100000000000001" customHeight="1" x14ac:dyDescent="0.25">
      <c r="A19" s="1"/>
      <c r="B19" s="24" t="str">
        <f>'Order Form Group 1'!B19</f>
        <v>EPB® SKU</v>
      </c>
      <c r="C19" s="24" t="str">
        <f>'Order Form Group 1'!C19</f>
        <v>LENGTH</v>
      </c>
      <c r="D19" s="24" t="str">
        <f>'Order Form Group 1'!D19</f>
        <v>EDGE TYPE</v>
      </c>
      <c r="E19" s="352" t="str">
        <f>'Order Form Group 1'!E19</f>
        <v>SHEET QTY</v>
      </c>
      <c r="F19" s="352">
        <f>'Order Form Group 1'!F19</f>
        <v>0</v>
      </c>
      <c r="G19" s="239" t="str">
        <f>'Order Form Group 1'!G19</f>
        <v xml:space="preserve">   M²</v>
      </c>
      <c r="H19" s="239">
        <f>'Order Form Group 1'!H19</f>
        <v>0</v>
      </c>
      <c r="I19" s="10"/>
      <c r="J19" s="24" t="str">
        <f>'Order Form Group 1'!J19</f>
        <v>EPB® SKU</v>
      </c>
      <c r="K19" s="24" t="str">
        <f>'Order Form Group 1'!K19</f>
        <v>LENGTH</v>
      </c>
      <c r="L19" s="24" t="str">
        <f>'Order Form Group 1'!L19</f>
        <v>EDGE TYPE</v>
      </c>
      <c r="M19" s="362" t="str">
        <f>'Order Form Group 1'!M19</f>
        <v>SHEET QTY</v>
      </c>
      <c r="N19" s="362">
        <f>'Order Form Group 1'!N19</f>
        <v>0</v>
      </c>
      <c r="O19" s="239" t="str">
        <f>'Order Form Group 1'!O19</f>
        <v xml:space="preserve">   M²</v>
      </c>
      <c r="P19" s="239">
        <f>'Order Form Group 1'!P19</f>
        <v>0</v>
      </c>
      <c r="Q19" s="50"/>
      <c r="R19" s="50"/>
      <c r="S19" s="5"/>
    </row>
    <row r="20" spans="1:19" ht="20.100000000000001" customHeight="1" x14ac:dyDescent="0.25">
      <c r="A20" s="1"/>
      <c r="B20" s="107" t="str">
        <f>'Order Form Group 1'!B20</f>
        <v>ES10N24</v>
      </c>
      <c r="C20" s="26">
        <f>'Order Form Group 1'!C20</f>
        <v>2400</v>
      </c>
      <c r="D20" s="25" t="str">
        <f>'Order Form Group 1'!D20</f>
        <v>TE/TE</v>
      </c>
      <c r="E20" s="241"/>
      <c r="F20" s="242"/>
      <c r="G20" s="216">
        <f t="shared" ref="G20:G27" si="0">(C20/1000*1.2*E20)</f>
        <v>0</v>
      </c>
      <c r="H20" s="217"/>
      <c r="I20" s="9"/>
      <c r="J20" s="107" t="str">
        <f>'Order Form Group 1'!J20</f>
        <v>EF10N24</v>
      </c>
      <c r="K20" s="26">
        <f>'Order Form Group 1'!K20</f>
        <v>2400</v>
      </c>
      <c r="L20" s="25" t="str">
        <f>'Order Form Group 1'!L20</f>
        <v>TE/TE</v>
      </c>
      <c r="M20" s="342"/>
      <c r="N20" s="342"/>
      <c r="O20" s="216">
        <f t="shared" ref="O20:O24" si="1">(K20/1000*1.2*M20)</f>
        <v>0</v>
      </c>
      <c r="P20" s="217"/>
      <c r="Q20" s="50"/>
      <c r="R20" s="50"/>
      <c r="S20" s="5"/>
    </row>
    <row r="21" spans="1:19" ht="20.100000000000001" customHeight="1" x14ac:dyDescent="0.25">
      <c r="A21" s="1"/>
      <c r="B21" s="107" t="str">
        <f>'Order Form Group 1'!B21</f>
        <v>ES10N27</v>
      </c>
      <c r="C21" s="26">
        <f>'Order Form Group 1'!C21</f>
        <v>2700</v>
      </c>
      <c r="D21" s="25" t="str">
        <f>'Order Form Group 1'!D21</f>
        <v>TE/TE</v>
      </c>
      <c r="E21" s="241"/>
      <c r="F21" s="242"/>
      <c r="G21" s="216">
        <f t="shared" si="0"/>
        <v>0</v>
      </c>
      <c r="H21" s="217"/>
      <c r="I21" s="9"/>
      <c r="J21" s="107" t="str">
        <f>'Order Form Group 1'!J21</f>
        <v>EF10N27</v>
      </c>
      <c r="K21" s="26">
        <f>'Order Form Group 1'!K21</f>
        <v>2700</v>
      </c>
      <c r="L21" s="25" t="str">
        <f>'Order Form Group 1'!L21</f>
        <v>TE/TE</v>
      </c>
      <c r="M21" s="342"/>
      <c r="N21" s="342"/>
      <c r="O21" s="216">
        <f t="shared" si="1"/>
        <v>0</v>
      </c>
      <c r="P21" s="217"/>
      <c r="Q21" s="50"/>
      <c r="R21" s="50"/>
      <c r="S21" s="5"/>
    </row>
    <row r="22" spans="1:19" ht="20.100000000000001" customHeight="1" x14ac:dyDescent="0.25">
      <c r="A22" s="1"/>
      <c r="B22" s="107" t="str">
        <f>'Order Form Group 1'!B22</f>
        <v>ES10N30</v>
      </c>
      <c r="C22" s="26">
        <f>'Order Form Group 1'!C22</f>
        <v>3000</v>
      </c>
      <c r="D22" s="25" t="str">
        <f>'Order Form Group 1'!D22</f>
        <v>TE/TE</v>
      </c>
      <c r="E22" s="241"/>
      <c r="F22" s="242"/>
      <c r="G22" s="216">
        <f t="shared" si="0"/>
        <v>0</v>
      </c>
      <c r="H22" s="217"/>
      <c r="I22" s="9"/>
      <c r="J22" s="107" t="str">
        <f>'Order Form Group 1'!J22</f>
        <v>EF10N30</v>
      </c>
      <c r="K22" s="26">
        <f>'Order Form Group 1'!K22</f>
        <v>3000</v>
      </c>
      <c r="L22" s="25" t="str">
        <f>'Order Form Group 1'!L22</f>
        <v>TE/TE</v>
      </c>
      <c r="M22" s="342"/>
      <c r="N22" s="342"/>
      <c r="O22" s="216">
        <f t="shared" si="1"/>
        <v>0</v>
      </c>
      <c r="P22" s="217"/>
      <c r="Q22" s="50"/>
      <c r="R22" s="50"/>
      <c r="S22" s="5"/>
    </row>
    <row r="23" spans="1:19" ht="20.100000000000001" customHeight="1" x14ac:dyDescent="0.25">
      <c r="A23" s="1"/>
      <c r="B23" s="107" t="str">
        <f>'Order Form Group 1'!B23</f>
        <v>ES10N33</v>
      </c>
      <c r="C23" s="26">
        <f>'Order Form Group 1'!C23</f>
        <v>3300</v>
      </c>
      <c r="D23" s="25" t="str">
        <f>'Order Form Group 1'!D23</f>
        <v>TE/TE</v>
      </c>
      <c r="E23" s="241"/>
      <c r="F23" s="242"/>
      <c r="G23" s="216">
        <f t="shared" si="0"/>
        <v>0</v>
      </c>
      <c r="H23" s="217"/>
      <c r="I23" s="9"/>
      <c r="J23" s="107" t="str">
        <f>'Order Form Group 1'!J23</f>
        <v>EF10N36</v>
      </c>
      <c r="K23" s="26">
        <f>'Order Form Group 1'!K23</f>
        <v>3600</v>
      </c>
      <c r="L23" s="25" t="str">
        <f>'Order Form Group 1'!L23</f>
        <v>TE/TE</v>
      </c>
      <c r="M23" s="342"/>
      <c r="N23" s="342"/>
      <c r="O23" s="216">
        <f t="shared" si="1"/>
        <v>0</v>
      </c>
      <c r="P23" s="217"/>
      <c r="Q23" s="50"/>
      <c r="R23" s="50"/>
      <c r="S23" s="5"/>
    </row>
    <row r="24" spans="1:19" ht="20.100000000000001" customHeight="1" x14ac:dyDescent="0.25">
      <c r="A24" s="1"/>
      <c r="B24" s="107" t="str">
        <f>'Order Form Group 1'!B24</f>
        <v>ES10N36</v>
      </c>
      <c r="C24" s="26">
        <f>'Order Form Group 1'!C24</f>
        <v>3600</v>
      </c>
      <c r="D24" s="25" t="str">
        <f>'Order Form Group 1'!D24</f>
        <v>TE/TE</v>
      </c>
      <c r="E24" s="241"/>
      <c r="F24" s="242"/>
      <c r="G24" s="216">
        <f t="shared" si="0"/>
        <v>0</v>
      </c>
      <c r="H24" s="217"/>
      <c r="I24" s="9"/>
      <c r="J24" s="107" t="str">
        <f>'Order Form Group 1'!J24</f>
        <v>EF10N42</v>
      </c>
      <c r="K24" s="26">
        <f>'Order Form Group 1'!K24</f>
        <v>4200</v>
      </c>
      <c r="L24" s="25" t="str">
        <f>'Order Form Group 1'!L24</f>
        <v>TE/TE</v>
      </c>
      <c r="M24" s="342"/>
      <c r="N24" s="342"/>
      <c r="O24" s="216">
        <f t="shared" si="1"/>
        <v>0</v>
      </c>
      <c r="P24" s="217"/>
      <c r="Q24" s="50"/>
      <c r="R24" s="50"/>
      <c r="S24" s="5"/>
    </row>
    <row r="25" spans="1:19" ht="20.100000000000001" customHeight="1" x14ac:dyDescent="0.25">
      <c r="A25" s="1"/>
      <c r="B25" s="107" t="str">
        <f>'Order Form Group 1'!B25</f>
        <v>ES10N42</v>
      </c>
      <c r="C25" s="26">
        <f>'Order Form Group 1'!C25</f>
        <v>4200</v>
      </c>
      <c r="D25" s="25" t="str">
        <f>'Order Form Group 1'!D25</f>
        <v>TE/TE</v>
      </c>
      <c r="E25" s="241"/>
      <c r="F25" s="242"/>
      <c r="G25" s="216">
        <f t="shared" si="0"/>
        <v>0</v>
      </c>
      <c r="H25" s="217"/>
      <c r="I25" s="9"/>
      <c r="J25" s="107" t="str">
        <f>'Order Form Group 1'!J25</f>
        <v>EF10N48</v>
      </c>
      <c r="K25" s="26">
        <f>'Order Form Group 1'!K25</f>
        <v>4800</v>
      </c>
      <c r="L25" s="25" t="str">
        <f>'Order Form Group 1'!L25</f>
        <v>TE/TE</v>
      </c>
      <c r="M25" s="342"/>
      <c r="N25" s="342"/>
      <c r="O25" s="216">
        <f>(K25/1000*1.2*M25)</f>
        <v>0</v>
      </c>
      <c r="P25" s="217"/>
      <c r="Q25" s="50"/>
      <c r="R25" s="50"/>
      <c r="S25" s="5"/>
    </row>
    <row r="26" spans="1:19" ht="20.100000000000001" customHeight="1" x14ac:dyDescent="0.25">
      <c r="A26" s="1"/>
      <c r="B26" s="107" t="str">
        <f>'Order Form Group 1'!B26</f>
        <v>ES10N48</v>
      </c>
      <c r="C26" s="26">
        <f>'Order Form Group 1'!C26</f>
        <v>4800</v>
      </c>
      <c r="D26" s="25" t="str">
        <f>'Order Form Group 1'!D26</f>
        <v>TE/TE</v>
      </c>
      <c r="E26" s="241"/>
      <c r="F26" s="242"/>
      <c r="G26" s="216">
        <f t="shared" si="0"/>
        <v>0</v>
      </c>
      <c r="H26" s="217"/>
      <c r="I26" s="9"/>
      <c r="J26" s="108" t="str">
        <f>'Order Form Group 1'!J26</f>
        <v>EF10N60</v>
      </c>
      <c r="K26" s="25">
        <f>'Order Form Group 1'!K26</f>
        <v>6000</v>
      </c>
      <c r="L26" s="25" t="str">
        <f>'Order Form Group 1'!L26</f>
        <v>TE/TE</v>
      </c>
      <c r="M26" s="351"/>
      <c r="N26" s="351"/>
      <c r="O26" s="247">
        <f>(K26/1000*1.2*M26)</f>
        <v>0</v>
      </c>
      <c r="P26" s="248"/>
      <c r="Q26" s="50"/>
      <c r="R26" s="50"/>
      <c r="S26" s="5"/>
    </row>
    <row r="27" spans="1:19" ht="20.100000000000001" customHeight="1" x14ac:dyDescent="0.25">
      <c r="A27" s="1"/>
      <c r="B27" s="108" t="str">
        <f>'Order Form Group 1'!B27</f>
        <v>ES10N60</v>
      </c>
      <c r="C27" s="27">
        <f>'Order Form Group 1'!C27</f>
        <v>6000</v>
      </c>
      <c r="D27" s="25" t="str">
        <f>'Order Form Group 1'!D27</f>
        <v>TE/TE</v>
      </c>
      <c r="E27" s="243"/>
      <c r="F27" s="244"/>
      <c r="G27" s="247">
        <f t="shared" si="0"/>
        <v>0</v>
      </c>
      <c r="H27" s="248"/>
      <c r="I27" s="9"/>
      <c r="J27" s="257" t="str">
        <f>'Order Form Group 1'!J27</f>
        <v>13mm  EPB®  Standard</v>
      </c>
      <c r="K27" s="257"/>
      <c r="L27" s="257"/>
      <c r="M27" s="257"/>
      <c r="N27" s="257"/>
      <c r="O27" s="257" t="s">
        <v>13</v>
      </c>
      <c r="P27" s="257"/>
      <c r="Q27" s="50"/>
      <c r="R27" s="50"/>
      <c r="S27" s="5"/>
    </row>
    <row r="28" spans="1:19" ht="20.100000000000001" customHeight="1" x14ac:dyDescent="0.25">
      <c r="A28" s="1"/>
      <c r="B28" s="278" t="str">
        <f>'Order Form Group 1'!B28</f>
        <v>10mm  EPB®  Standard   TE/SE</v>
      </c>
      <c r="C28" s="278"/>
      <c r="D28" s="278"/>
      <c r="E28" s="278"/>
      <c r="F28" s="278"/>
      <c r="G28" s="257" t="s">
        <v>13</v>
      </c>
      <c r="H28" s="257"/>
      <c r="I28" s="9"/>
      <c r="J28" s="24" t="str">
        <f>'Order Form Group 1'!J28</f>
        <v>EPB® SKU</v>
      </c>
      <c r="K28" s="24" t="str">
        <f>'Order Form Group 1'!K28</f>
        <v>LENGTH</v>
      </c>
      <c r="L28" s="24" t="str">
        <f>'Order Form Group 1'!L28</f>
        <v>EDGE TYPE</v>
      </c>
      <c r="M28" s="352" t="str">
        <f>'Order Form Group 1'!M28</f>
        <v>SHEET QTY</v>
      </c>
      <c r="N28" s="352">
        <f>'Order Form Group 1'!N28</f>
        <v>0</v>
      </c>
      <c r="O28" s="209" t="str">
        <f>'Order Form Group 1'!O28</f>
        <v xml:space="preserve">   M²</v>
      </c>
      <c r="P28" s="209">
        <f>'Order Form Group 1'!P28</f>
        <v>0</v>
      </c>
      <c r="Q28" s="50"/>
      <c r="R28" s="50"/>
      <c r="S28" s="5"/>
    </row>
    <row r="29" spans="1:19" ht="20.100000000000001" customHeight="1" x14ac:dyDescent="0.25">
      <c r="A29" s="1"/>
      <c r="B29" s="24" t="str">
        <f>'Order Form Group 1'!B29</f>
        <v>EPB® SKU</v>
      </c>
      <c r="C29" s="24" t="str">
        <f>'Order Form Group 1'!C29</f>
        <v>LENGTH</v>
      </c>
      <c r="D29" s="24" t="str">
        <f>'Order Form Group 1'!D29</f>
        <v>EDGE TYPE</v>
      </c>
      <c r="E29" s="352" t="str">
        <f>'Order Form Group 1'!E29</f>
        <v>SHEET QTY</v>
      </c>
      <c r="F29" s="352">
        <f>'Order Form Group 1'!F29</f>
        <v>0</v>
      </c>
      <c r="G29" s="239" t="str">
        <f>'Order Form Group 1'!G29</f>
        <v xml:space="preserve">   M²</v>
      </c>
      <c r="H29" s="239">
        <f>'Order Form Group 1'!H29</f>
        <v>0</v>
      </c>
      <c r="I29" s="9"/>
      <c r="J29" s="107" t="str">
        <f>'Order Form Group 1'!J29</f>
        <v>ES13N24</v>
      </c>
      <c r="K29" s="26">
        <f>'Order Form Group 1'!K29</f>
        <v>2400</v>
      </c>
      <c r="L29" s="110" t="str">
        <f>'Order Form Group 1'!L29</f>
        <v>TE/TE</v>
      </c>
      <c r="M29" s="241"/>
      <c r="N29" s="242"/>
      <c r="O29" s="216">
        <f t="shared" ref="O29:O36" si="2">(K29/1000*1.2*M29)</f>
        <v>0</v>
      </c>
      <c r="P29" s="217"/>
      <c r="Q29" s="50"/>
      <c r="R29" s="50"/>
      <c r="S29" s="5"/>
    </row>
    <row r="30" spans="1:19" ht="20.100000000000001" customHeight="1" x14ac:dyDescent="0.25">
      <c r="A30" s="1"/>
      <c r="B30" s="107" t="str">
        <f>'Order Form Group 1'!B30</f>
        <v>ES10NH24</v>
      </c>
      <c r="C30" s="26">
        <f>'Order Form Group 1'!C30</f>
        <v>2400</v>
      </c>
      <c r="D30" s="111" t="str">
        <f>'Order Form Group 1'!D30</f>
        <v>TE/SE</v>
      </c>
      <c r="E30" s="241"/>
      <c r="F30" s="242"/>
      <c r="G30" s="216">
        <f t="shared" ref="G30:G35" si="3">(C30/1000*1.2*E30)</f>
        <v>0</v>
      </c>
      <c r="H30" s="217"/>
      <c r="I30" s="9"/>
      <c r="J30" s="107" t="str">
        <f>'Order Form Group 1'!J30</f>
        <v>ES13N27</v>
      </c>
      <c r="K30" s="26">
        <f>'Order Form Group 1'!K30</f>
        <v>2700</v>
      </c>
      <c r="L30" s="110" t="str">
        <f>'Order Form Group 1'!L30</f>
        <v>TE/TE</v>
      </c>
      <c r="M30" s="241"/>
      <c r="N30" s="242"/>
      <c r="O30" s="216">
        <f t="shared" si="2"/>
        <v>0</v>
      </c>
      <c r="P30" s="217"/>
      <c r="Q30" s="50"/>
      <c r="R30" s="50"/>
    </row>
    <row r="31" spans="1:19" ht="20.100000000000001" customHeight="1" x14ac:dyDescent="0.25">
      <c r="A31" s="1"/>
      <c r="B31" s="107" t="str">
        <f>'Order Form Group 1'!B31</f>
        <v>ES10NH30</v>
      </c>
      <c r="C31" s="26">
        <f>'Order Form Group 1'!C31</f>
        <v>3000</v>
      </c>
      <c r="D31" s="111" t="str">
        <f>'Order Form Group 1'!D31</f>
        <v>TE/SE</v>
      </c>
      <c r="E31" s="241"/>
      <c r="F31" s="242"/>
      <c r="G31" s="216">
        <f t="shared" si="3"/>
        <v>0</v>
      </c>
      <c r="H31" s="217"/>
      <c r="I31" s="9"/>
      <c r="J31" s="107" t="str">
        <f>'Order Form Group 1'!J31</f>
        <v>ES13N30</v>
      </c>
      <c r="K31" s="26">
        <f>'Order Form Group 1'!K31</f>
        <v>3000</v>
      </c>
      <c r="L31" s="110" t="str">
        <f>'Order Form Group 1'!L31</f>
        <v>TE/TE</v>
      </c>
      <c r="M31" s="241"/>
      <c r="N31" s="242"/>
      <c r="O31" s="216">
        <f t="shared" si="2"/>
        <v>0</v>
      </c>
      <c r="P31" s="217"/>
      <c r="Q31" s="50"/>
      <c r="R31" s="50"/>
    </row>
    <row r="32" spans="1:19" ht="20.100000000000001" customHeight="1" x14ac:dyDescent="0.25">
      <c r="A32" s="1"/>
      <c r="B32" s="107" t="str">
        <f>'Order Form Group 1'!B32</f>
        <v>ES10NH36</v>
      </c>
      <c r="C32" s="26">
        <f>'Order Form Group 1'!C32</f>
        <v>3600</v>
      </c>
      <c r="D32" s="111" t="str">
        <f>'Order Form Group 1'!D32</f>
        <v>TE/SE</v>
      </c>
      <c r="E32" s="241"/>
      <c r="F32" s="242"/>
      <c r="G32" s="216">
        <f t="shared" si="3"/>
        <v>0</v>
      </c>
      <c r="H32" s="217"/>
      <c r="I32" s="9"/>
      <c r="J32" s="107" t="str">
        <f>'Order Form Group 1'!J32</f>
        <v>ES13N33</v>
      </c>
      <c r="K32" s="26">
        <f>'Order Form Group 1'!K32</f>
        <v>3300</v>
      </c>
      <c r="L32" s="110" t="str">
        <f>'Order Form Group 1'!L32</f>
        <v>TE/TE</v>
      </c>
      <c r="M32" s="241"/>
      <c r="N32" s="242"/>
      <c r="O32" s="216">
        <f t="shared" si="2"/>
        <v>0</v>
      </c>
      <c r="P32" s="217"/>
      <c r="Q32" s="50"/>
      <c r="R32" s="50"/>
    </row>
    <row r="33" spans="1:18" ht="20.100000000000001" customHeight="1" x14ac:dyDescent="0.25">
      <c r="A33" s="1"/>
      <c r="B33" s="107" t="str">
        <f>'Order Form Group 1'!B33</f>
        <v>ES10NH42</v>
      </c>
      <c r="C33" s="26">
        <f>'Order Form Group 1'!C33</f>
        <v>4200</v>
      </c>
      <c r="D33" s="111" t="str">
        <f>'Order Form Group 1'!D33</f>
        <v>TE/SE</v>
      </c>
      <c r="E33" s="241"/>
      <c r="F33" s="242"/>
      <c r="G33" s="216">
        <f t="shared" si="3"/>
        <v>0</v>
      </c>
      <c r="H33" s="217"/>
      <c r="I33" s="9"/>
      <c r="J33" s="107" t="str">
        <f>'Order Form Group 1'!J33</f>
        <v>ES13N36</v>
      </c>
      <c r="K33" s="26">
        <f>'Order Form Group 1'!K33</f>
        <v>3600</v>
      </c>
      <c r="L33" s="110" t="str">
        <f>'Order Form Group 1'!L33</f>
        <v>TE/TE</v>
      </c>
      <c r="M33" s="241"/>
      <c r="N33" s="242"/>
      <c r="O33" s="216">
        <f t="shared" si="2"/>
        <v>0</v>
      </c>
      <c r="P33" s="217"/>
      <c r="Q33" s="50"/>
      <c r="R33" s="50"/>
    </row>
    <row r="34" spans="1:18" ht="20.100000000000001" customHeight="1" x14ac:dyDescent="0.25">
      <c r="A34" s="1"/>
      <c r="B34" s="107" t="str">
        <f>'Order Form Group 1'!B34</f>
        <v>ES10NH48</v>
      </c>
      <c r="C34" s="26">
        <f>'Order Form Group 1'!C34</f>
        <v>4800</v>
      </c>
      <c r="D34" s="111" t="str">
        <f>'Order Form Group 1'!D34</f>
        <v>TE/SE</v>
      </c>
      <c r="E34" s="241"/>
      <c r="F34" s="242"/>
      <c r="G34" s="216">
        <f t="shared" si="3"/>
        <v>0</v>
      </c>
      <c r="H34" s="217"/>
      <c r="I34" s="9"/>
      <c r="J34" s="107" t="str">
        <f>'Order Form Group 1'!J34</f>
        <v>ES13N42</v>
      </c>
      <c r="K34" s="26">
        <f>'Order Form Group 1'!K34</f>
        <v>4200</v>
      </c>
      <c r="L34" s="110" t="str">
        <f>'Order Form Group 1'!L34</f>
        <v>TE/TE</v>
      </c>
      <c r="M34" s="241"/>
      <c r="N34" s="242"/>
      <c r="O34" s="216">
        <f t="shared" si="2"/>
        <v>0</v>
      </c>
      <c r="P34" s="217"/>
      <c r="Q34" s="50"/>
      <c r="R34" s="50"/>
    </row>
    <row r="35" spans="1:18" ht="20.100000000000001" customHeight="1" x14ac:dyDescent="0.25">
      <c r="A35" s="1"/>
      <c r="B35" s="109" t="str">
        <f>'Order Form Group 1'!B35</f>
        <v>ES10NH60</v>
      </c>
      <c r="C35" s="27">
        <f>'Order Form Group 1'!C35</f>
        <v>6000</v>
      </c>
      <c r="D35" s="111" t="str">
        <f>'Order Form Group 1'!D35</f>
        <v>TE/SE</v>
      </c>
      <c r="E35" s="243"/>
      <c r="F35" s="244"/>
      <c r="G35" s="247">
        <f t="shared" si="3"/>
        <v>0</v>
      </c>
      <c r="H35" s="248"/>
      <c r="I35" s="9"/>
      <c r="J35" s="107" t="str">
        <f>'Order Form Group 1'!J35</f>
        <v>ES13N48</v>
      </c>
      <c r="K35" s="26">
        <f>'Order Form Group 1'!K35</f>
        <v>4800</v>
      </c>
      <c r="L35" s="110" t="str">
        <f>'Order Form Group 1'!L35</f>
        <v>TE/TE</v>
      </c>
      <c r="M35" s="241"/>
      <c r="N35" s="242"/>
      <c r="O35" s="216">
        <f t="shared" si="2"/>
        <v>0</v>
      </c>
      <c r="P35" s="217"/>
      <c r="Q35" s="50"/>
      <c r="R35" s="50"/>
    </row>
    <row r="36" spans="1:18" ht="20.100000000000001" customHeight="1" x14ac:dyDescent="0.25">
      <c r="A36" s="1"/>
      <c r="B36" s="279" t="str">
        <f>'Order Form Group 1'!B36</f>
        <v>10mm  EPB®  Standard  WIDE    TE/SE</v>
      </c>
      <c r="C36" s="279"/>
      <c r="D36" s="279"/>
      <c r="E36" s="279"/>
      <c r="F36" s="279"/>
      <c r="G36" s="274" t="s">
        <v>31</v>
      </c>
      <c r="H36" s="274"/>
      <c r="I36" s="9"/>
      <c r="J36" s="108" t="str">
        <f>'Order Form Group 1'!J36</f>
        <v>ES13N60</v>
      </c>
      <c r="K36" s="25">
        <f>'Order Form Group 1'!K36</f>
        <v>6000</v>
      </c>
      <c r="L36" s="110" t="str">
        <f>'Order Form Group 1'!L36</f>
        <v>TE/TE</v>
      </c>
      <c r="M36" s="243"/>
      <c r="N36" s="244"/>
      <c r="O36" s="247">
        <f t="shared" si="2"/>
        <v>0</v>
      </c>
      <c r="P36" s="248"/>
      <c r="Q36" s="50"/>
      <c r="R36" s="50"/>
    </row>
    <row r="37" spans="1:18" ht="20.100000000000001" customHeight="1" x14ac:dyDescent="0.25">
      <c r="A37" s="1"/>
      <c r="B37" s="24" t="str">
        <f>'Order Form Group 1'!B37</f>
        <v>EPB® SKU</v>
      </c>
      <c r="C37" s="24" t="str">
        <f>'Order Form Group 1'!C37</f>
        <v>LENGTH</v>
      </c>
      <c r="D37" s="24" t="str">
        <f>'Order Form Group 1'!D37</f>
        <v>EDGE TYPE</v>
      </c>
      <c r="E37" s="208" t="str">
        <f>'Order Form Group 1'!E37</f>
        <v>SHEET QTY</v>
      </c>
      <c r="F37" s="208">
        <f>'Order Form Group 1'!F37</f>
        <v>0</v>
      </c>
      <c r="G37" s="239" t="str">
        <f>'Order Form Group 1'!G37</f>
        <v xml:space="preserve">   M²</v>
      </c>
      <c r="H37" s="239">
        <f>'Order Form Group 1'!H37</f>
        <v>0</v>
      </c>
      <c r="I37" s="9"/>
      <c r="J37" s="294" t="str">
        <f>'Order Form Group 1'!J37</f>
        <v>10mm  EPB  AquaSmart®</v>
      </c>
      <c r="K37" s="294"/>
      <c r="L37" s="294"/>
      <c r="M37" s="294"/>
      <c r="N37" s="294"/>
      <c r="O37" s="294" t="s">
        <v>13</v>
      </c>
      <c r="P37" s="294"/>
      <c r="Q37" s="50"/>
      <c r="R37" s="50"/>
    </row>
    <row r="38" spans="1:18" ht="20.100000000000001" customHeight="1" x14ac:dyDescent="0.25">
      <c r="A38" s="1"/>
      <c r="B38" s="107" t="str">
        <f>'Order Form Group 1'!B38</f>
        <v>ES10WH36</v>
      </c>
      <c r="C38" s="26">
        <f>'Order Form Group 1'!C38</f>
        <v>3600</v>
      </c>
      <c r="D38" s="111" t="str">
        <f>'Order Form Group 1'!D38</f>
        <v>TE/SE</v>
      </c>
      <c r="E38" s="241"/>
      <c r="F38" s="242"/>
      <c r="G38" s="216">
        <f>(C38/1000*1.35*E38)</f>
        <v>0</v>
      </c>
      <c r="H38" s="217"/>
      <c r="I38" s="9"/>
      <c r="J38" s="24" t="str">
        <f>'Order Form Group 1'!J38</f>
        <v>EPB® SKU</v>
      </c>
      <c r="K38" s="24" t="str">
        <f>'Order Form Group 1'!K38</f>
        <v>LENGTH</v>
      </c>
      <c r="L38" s="24" t="str">
        <f>'Order Form Group 1'!L38</f>
        <v>EDGE TYPE</v>
      </c>
      <c r="M38" s="352" t="str">
        <f>'Order Form Group 1'!M38</f>
        <v>SHEET QTY</v>
      </c>
      <c r="N38" s="352">
        <f>'Order Form Group 1'!N38</f>
        <v>0</v>
      </c>
      <c r="O38" s="209" t="str">
        <f>'Order Form Group 1'!O38</f>
        <v xml:space="preserve">   M²</v>
      </c>
      <c r="P38" s="209">
        <f>'Order Form Group 1'!P38</f>
        <v>0</v>
      </c>
      <c r="Q38" s="50"/>
      <c r="R38" s="50"/>
    </row>
    <row r="39" spans="1:18" ht="20.100000000000001" customHeight="1" x14ac:dyDescent="0.25">
      <c r="A39" s="1"/>
      <c r="B39" s="107" t="str">
        <f>'Order Form Group 1'!B39</f>
        <v>ES10WH48</v>
      </c>
      <c r="C39" s="26">
        <f>'Order Form Group 1'!C39</f>
        <v>4800</v>
      </c>
      <c r="D39" s="111" t="str">
        <f>'Order Form Group 1'!D39</f>
        <v>TE/SE</v>
      </c>
      <c r="E39" s="241"/>
      <c r="F39" s="242"/>
      <c r="G39" s="216">
        <f>(C39/1000*1.35*E39)</f>
        <v>0</v>
      </c>
      <c r="H39" s="217"/>
      <c r="I39" s="9"/>
      <c r="J39" s="107" t="str">
        <f>'Order Form Group 1'!J39</f>
        <v>EA10N24</v>
      </c>
      <c r="K39" s="26">
        <f>'Order Form Group 1'!K39</f>
        <v>2400</v>
      </c>
      <c r="L39" s="25" t="str">
        <f>'Order Form Group 1'!L39</f>
        <v>TE/TE</v>
      </c>
      <c r="M39" s="255"/>
      <c r="N39" s="256"/>
      <c r="O39" s="216">
        <f t="shared" ref="O39:O44" si="4">(K39/1000*1.2*M39)</f>
        <v>0</v>
      </c>
      <c r="P39" s="217"/>
      <c r="Q39" s="50"/>
      <c r="R39" s="50"/>
    </row>
    <row r="40" spans="1:18" ht="20.100000000000001" customHeight="1" x14ac:dyDescent="0.25">
      <c r="A40" s="1"/>
      <c r="B40" s="108" t="str">
        <f>'Order Form Group 1'!B40</f>
        <v>ES10WH60</v>
      </c>
      <c r="C40" s="27">
        <f>'Order Form Group 1'!C40</f>
        <v>6000</v>
      </c>
      <c r="D40" s="111" t="str">
        <f>'Order Form Group 1'!D40</f>
        <v>TE/SE</v>
      </c>
      <c r="E40" s="243"/>
      <c r="F40" s="244"/>
      <c r="G40" s="247">
        <f>(C40/1000*1.35*E40)</f>
        <v>0</v>
      </c>
      <c r="H40" s="248"/>
      <c r="I40" s="9"/>
      <c r="J40" s="107" t="str">
        <f>'Order Form Group 1'!J40</f>
        <v>EA10N27</v>
      </c>
      <c r="K40" s="26">
        <f>'Order Form Group 1'!K40</f>
        <v>2700</v>
      </c>
      <c r="L40" s="25" t="str">
        <f>'Order Form Group 1'!L40</f>
        <v>TE/TE</v>
      </c>
      <c r="M40" s="255"/>
      <c r="N40" s="256"/>
      <c r="O40" s="216">
        <f t="shared" si="4"/>
        <v>0</v>
      </c>
      <c r="P40" s="217"/>
      <c r="Q40" s="50"/>
      <c r="R40" s="50"/>
    </row>
    <row r="41" spans="1:18" ht="20.100000000000001" customHeight="1" x14ac:dyDescent="0.25">
      <c r="A41" s="1"/>
      <c r="B41" s="280" t="str">
        <f>'Order Form Group 1'!B41</f>
        <v>10mm  EPB  MultiSmart®  :    (BraceSmart®  &amp; NoiseSmart®)</v>
      </c>
      <c r="C41" s="280"/>
      <c r="D41" s="280"/>
      <c r="E41" s="280"/>
      <c r="F41" s="280"/>
      <c r="G41" s="219" t="s">
        <v>13</v>
      </c>
      <c r="H41" s="219"/>
      <c r="I41" s="9"/>
      <c r="J41" s="107" t="str">
        <f>'Order Form Group 1'!J41</f>
        <v>EA10N30</v>
      </c>
      <c r="K41" s="26">
        <f>'Order Form Group 1'!K41</f>
        <v>3000</v>
      </c>
      <c r="L41" s="25" t="str">
        <f>'Order Form Group 1'!L41</f>
        <v>TE/TE</v>
      </c>
      <c r="M41" s="255"/>
      <c r="N41" s="256"/>
      <c r="O41" s="216">
        <f t="shared" si="4"/>
        <v>0</v>
      </c>
      <c r="P41" s="217"/>
      <c r="Q41" s="50"/>
      <c r="R41" s="50"/>
    </row>
    <row r="42" spans="1:18" ht="20.100000000000001" customHeight="1" thickBot="1" x14ac:dyDescent="0.3">
      <c r="A42" s="1"/>
      <c r="B42" s="24" t="str">
        <f>'Order Form Group 1'!B42</f>
        <v>EPB® SKU</v>
      </c>
      <c r="C42" s="24" t="str">
        <f>'Order Form Group 1'!C42</f>
        <v>LENGTH</v>
      </c>
      <c r="D42" s="24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09" t="str">
        <f>'Order Form Group 1'!G42</f>
        <v xml:space="preserve">   M²</v>
      </c>
      <c r="H42" s="209">
        <f>'Order Form Group 1'!H42</f>
        <v>0</v>
      </c>
      <c r="I42" s="9"/>
      <c r="J42" s="117" t="str">
        <f>'Order Form Group 1'!J42</f>
        <v>EA10N36</v>
      </c>
      <c r="K42" s="118">
        <f>'Order Form Group 1'!K42</f>
        <v>3600</v>
      </c>
      <c r="L42" s="118" t="str">
        <f>'Order Form Group 1'!L42</f>
        <v>TE/TE</v>
      </c>
      <c r="M42" s="324"/>
      <c r="N42" s="325"/>
      <c r="O42" s="214">
        <f t="shared" si="4"/>
        <v>0</v>
      </c>
      <c r="P42" s="215"/>
      <c r="Q42" s="50"/>
      <c r="R42" s="50"/>
    </row>
    <row r="43" spans="1:18" ht="20.100000000000001" customHeight="1" x14ac:dyDescent="0.25">
      <c r="A43" s="1"/>
      <c r="B43" s="107" t="str">
        <f>'Order Form Group 1'!B43</f>
        <v>EM10N24</v>
      </c>
      <c r="C43" s="26">
        <f>'Order Form Group 1'!C43</f>
        <v>2400</v>
      </c>
      <c r="D43" s="25" t="str">
        <f>'Order Form Group 1'!D43</f>
        <v>TE/TE</v>
      </c>
      <c r="E43" s="282"/>
      <c r="F43" s="283"/>
      <c r="G43" s="216">
        <f t="shared" ref="G43:G49" si="5">(C43/1000*1.2*E43)</f>
        <v>0</v>
      </c>
      <c r="H43" s="217"/>
      <c r="I43" s="9"/>
      <c r="J43" s="115" t="str">
        <f>'Order Form Group 1'!J43</f>
        <v>EA10NH24</v>
      </c>
      <c r="K43" s="95">
        <f>'Order Form Group 1'!K43</f>
        <v>2400</v>
      </c>
      <c r="L43" s="116" t="str">
        <f>'Order Form Group 1'!L43</f>
        <v>TE/SE</v>
      </c>
      <c r="M43" s="326"/>
      <c r="N43" s="327"/>
      <c r="O43" s="287">
        <f t="shared" si="4"/>
        <v>0</v>
      </c>
      <c r="P43" s="288"/>
      <c r="Q43" s="50"/>
      <c r="R43" s="50"/>
    </row>
    <row r="44" spans="1:18" ht="20.100000000000001" customHeight="1" x14ac:dyDescent="0.25">
      <c r="A44" s="1"/>
      <c r="B44" s="107" t="str">
        <f>'Order Form Group 1'!B44</f>
        <v>EM10N27</v>
      </c>
      <c r="C44" s="26">
        <f>'Order Form Group 1'!C44</f>
        <v>2700</v>
      </c>
      <c r="D44" s="25" t="str">
        <f>'Order Form Group 1'!D44</f>
        <v>TE/TE</v>
      </c>
      <c r="E44" s="282"/>
      <c r="F44" s="283"/>
      <c r="G44" s="216">
        <f t="shared" si="5"/>
        <v>0</v>
      </c>
      <c r="H44" s="217"/>
      <c r="I44" s="9"/>
      <c r="J44" s="114" t="str">
        <f>'Order Form Group 1'!J44</f>
        <v>EA10NH48</v>
      </c>
      <c r="K44" s="25">
        <f>'Order Form Group 1'!K44</f>
        <v>4800</v>
      </c>
      <c r="L44" s="111" t="str">
        <f>'Order Form Group 1'!L44</f>
        <v>TE/SE</v>
      </c>
      <c r="M44" s="289"/>
      <c r="N44" s="290"/>
      <c r="O44" s="247">
        <f t="shared" si="4"/>
        <v>0</v>
      </c>
      <c r="P44" s="248"/>
      <c r="Q44" s="50"/>
      <c r="R44" s="50"/>
    </row>
    <row r="45" spans="1:18" ht="20.100000000000001" customHeight="1" x14ac:dyDescent="0.25">
      <c r="A45" s="1"/>
      <c r="B45" s="107" t="str">
        <f>'Order Form Group 1'!B45</f>
        <v>EM10N30</v>
      </c>
      <c r="C45" s="26">
        <f>'Order Form Group 1'!C45</f>
        <v>3000</v>
      </c>
      <c r="D45" s="25" t="str">
        <f>'Order Form Group 1'!D45</f>
        <v>TE/TE</v>
      </c>
      <c r="E45" s="282"/>
      <c r="F45" s="283"/>
      <c r="G45" s="216">
        <f t="shared" si="5"/>
        <v>0</v>
      </c>
      <c r="H45" s="217"/>
      <c r="I45" s="9"/>
      <c r="J45" s="294" t="str">
        <f>'Order Form Group 1'!J45</f>
        <v xml:space="preserve">13mm  EPB  AquaSmart®  </v>
      </c>
      <c r="K45" s="294"/>
      <c r="L45" s="294"/>
      <c r="M45" s="294"/>
      <c r="N45" s="294"/>
      <c r="O45" s="294" t="s">
        <v>13</v>
      </c>
      <c r="P45" s="294"/>
      <c r="Q45" s="50"/>
      <c r="R45" s="50"/>
    </row>
    <row r="46" spans="1:18" ht="20.100000000000001" customHeight="1" x14ac:dyDescent="0.25">
      <c r="A46" s="1"/>
      <c r="B46" s="107" t="str">
        <f>'Order Form Group 1'!B46</f>
        <v>EM10N36</v>
      </c>
      <c r="C46" s="26">
        <f>'Order Form Group 1'!C46</f>
        <v>3600</v>
      </c>
      <c r="D46" s="25" t="str">
        <f>'Order Form Group 1'!D46</f>
        <v>TE/TE</v>
      </c>
      <c r="E46" s="282"/>
      <c r="F46" s="283"/>
      <c r="G46" s="216">
        <f t="shared" si="5"/>
        <v>0</v>
      </c>
      <c r="H46" s="217"/>
      <c r="I46" s="9"/>
      <c r="J46" s="24" t="str">
        <f>'Order Form Group 1'!J46</f>
        <v>EPB® SKU</v>
      </c>
      <c r="K46" s="24" t="str">
        <f>'Order Form Group 1'!K46</f>
        <v>LENGTH</v>
      </c>
      <c r="L46" s="24" t="str">
        <f>'Order Form Group 1'!L46</f>
        <v>EDGE TYPE</v>
      </c>
      <c r="M46" s="352" t="str">
        <f>'Order Form Group 1'!M46</f>
        <v>SHEET QTY</v>
      </c>
      <c r="N46" s="352">
        <f>'Order Form Group 1'!N46</f>
        <v>0</v>
      </c>
      <c r="O46" s="209" t="str">
        <f>'Order Form Group 1'!O46</f>
        <v xml:space="preserve">   M²</v>
      </c>
      <c r="P46" s="209">
        <f>'Order Form Group 1'!P46</f>
        <v>0</v>
      </c>
      <c r="Q46" s="50"/>
      <c r="R46" s="50"/>
    </row>
    <row r="47" spans="1:18" ht="20.100000000000001" customHeight="1" thickBot="1" x14ac:dyDescent="0.3">
      <c r="A47" s="1"/>
      <c r="B47" s="117" t="str">
        <f>'Order Form Group 1'!B47</f>
        <v>EM10N48</v>
      </c>
      <c r="C47" s="118">
        <f>'Order Form Group 1'!C47</f>
        <v>4800</v>
      </c>
      <c r="D47" s="118" t="str">
        <f>'Order Form Group 1'!D47</f>
        <v>TE/TE</v>
      </c>
      <c r="E47" s="297"/>
      <c r="F47" s="298"/>
      <c r="G47" s="214">
        <f t="shared" si="5"/>
        <v>0</v>
      </c>
      <c r="H47" s="215"/>
      <c r="I47" s="9"/>
      <c r="J47" s="107" t="str">
        <f>'Order Form Group 1'!J47</f>
        <v>EA13N24</v>
      </c>
      <c r="K47" s="26">
        <f>'Order Form Group 1'!K47</f>
        <v>2400</v>
      </c>
      <c r="L47" s="25" t="str">
        <f>'Order Form Group 1'!L47</f>
        <v>TE/TE</v>
      </c>
      <c r="M47" s="255"/>
      <c r="N47" s="256"/>
      <c r="O47" s="216">
        <f>(K47/1000*1.2*M47)</f>
        <v>0</v>
      </c>
      <c r="P47" s="217"/>
      <c r="Q47" s="50"/>
      <c r="R47" s="50"/>
    </row>
    <row r="48" spans="1:18" ht="20.100000000000001" customHeight="1" x14ac:dyDescent="0.25">
      <c r="A48" s="1"/>
      <c r="B48" s="115" t="str">
        <f>'Order Form Group 1'!B48</f>
        <v>EM10NH24</v>
      </c>
      <c r="C48" s="95">
        <f>'Order Form Group 1'!C48</f>
        <v>2400</v>
      </c>
      <c r="D48" s="116" t="str">
        <f>'Order Form Group 1'!D48</f>
        <v>TE/SE</v>
      </c>
      <c r="E48" s="291"/>
      <c r="F48" s="292"/>
      <c r="G48" s="287">
        <f t="shared" si="5"/>
        <v>0</v>
      </c>
      <c r="H48" s="288"/>
      <c r="I48" s="9"/>
      <c r="J48" s="107" t="str">
        <f>'Order Form Group 1'!J48</f>
        <v>EA13N27</v>
      </c>
      <c r="K48" s="26">
        <f>'Order Form Group 1'!K48</f>
        <v>2700</v>
      </c>
      <c r="L48" s="25" t="str">
        <f>'Order Form Group 1'!L48</f>
        <v>TE/TE</v>
      </c>
      <c r="M48" s="255"/>
      <c r="N48" s="256"/>
      <c r="O48" s="216">
        <f>(K48/1000*1.2*M48)</f>
        <v>0</v>
      </c>
      <c r="P48" s="217"/>
      <c r="Q48" s="50"/>
      <c r="R48" s="50"/>
    </row>
    <row r="49" spans="1:18" ht="20.100000000000001" customHeight="1" x14ac:dyDescent="0.25">
      <c r="A49" s="1"/>
      <c r="B49" s="114" t="str">
        <f>'Order Form Group 1'!B49</f>
        <v>EM10NH48</v>
      </c>
      <c r="C49" s="25">
        <f>'Order Form Group 1'!C49</f>
        <v>4800</v>
      </c>
      <c r="D49" s="111" t="str">
        <f>'Order Form Group 1'!D49</f>
        <v>TE/SE</v>
      </c>
      <c r="E49" s="295"/>
      <c r="F49" s="296"/>
      <c r="G49" s="247">
        <f t="shared" si="5"/>
        <v>0</v>
      </c>
      <c r="H49" s="248"/>
      <c r="I49" s="9"/>
      <c r="J49" s="107" t="str">
        <f>'Order Form Group 1'!J49</f>
        <v>EA13N30</v>
      </c>
      <c r="K49" s="26">
        <f>'Order Form Group 1'!K49</f>
        <v>3000</v>
      </c>
      <c r="L49" s="25" t="str">
        <f>'Order Form Group 1'!L49</f>
        <v>TE/TE</v>
      </c>
      <c r="M49" s="255"/>
      <c r="N49" s="256"/>
      <c r="O49" s="216">
        <f>(K49/1000*1.2*M49)</f>
        <v>0</v>
      </c>
      <c r="P49" s="217"/>
      <c r="Q49" s="50"/>
      <c r="R49" s="50"/>
    </row>
    <row r="50" spans="1:18" ht="20.100000000000001" customHeight="1" x14ac:dyDescent="0.25">
      <c r="A50" s="1"/>
      <c r="B50" s="281" t="str">
        <f>'Order Form Group 1'!B50</f>
        <v>10mm  EPB  MultiSmart®  WIDE TE/SE   (BraceSmart®  &amp; NoiseSmart®)</v>
      </c>
      <c r="C50" s="281"/>
      <c r="D50" s="281"/>
      <c r="E50" s="281"/>
      <c r="F50" s="281"/>
      <c r="G50" s="258" t="s">
        <v>31</v>
      </c>
      <c r="H50" s="258"/>
      <c r="I50" s="9"/>
      <c r="J50" s="108" t="str">
        <f>'Order Form Group 1'!J50</f>
        <v>EA13N36</v>
      </c>
      <c r="K50" s="25">
        <f>'Order Form Group 1'!K50</f>
        <v>3600</v>
      </c>
      <c r="L50" s="25" t="str">
        <f>'Order Form Group 1'!L50</f>
        <v>TE/TE</v>
      </c>
      <c r="M50" s="289"/>
      <c r="N50" s="290"/>
      <c r="O50" s="247">
        <f>(K50/1000*1.2*M50)</f>
        <v>0</v>
      </c>
      <c r="P50" s="248"/>
      <c r="Q50" s="50"/>
      <c r="R50" s="50"/>
    </row>
    <row r="51" spans="1:18" ht="20.100000000000001" customHeight="1" x14ac:dyDescent="0.25">
      <c r="A51" s="1"/>
      <c r="B51" s="24" t="str">
        <f>'Order Form Group 1'!B51</f>
        <v>EPB® SKU</v>
      </c>
      <c r="C51" s="24" t="str">
        <f>'Order Form Group 1'!C51</f>
        <v>LENGTH</v>
      </c>
      <c r="D51" s="24" t="str">
        <f>'Order Form Group 1'!D51</f>
        <v>EDGE TYPE</v>
      </c>
      <c r="E51" s="208" t="str">
        <f>'Order Form Group 1'!E51</f>
        <v>SHEET QTY</v>
      </c>
      <c r="F51" s="208">
        <f>'Order Form Group 1'!F51</f>
        <v>0</v>
      </c>
      <c r="G51" s="239" t="str">
        <f>'Order Form Group 1'!G51</f>
        <v xml:space="preserve">   M²</v>
      </c>
      <c r="H51" s="239">
        <f>'Order Form Group 1'!H51</f>
        <v>0</v>
      </c>
      <c r="I51" s="9"/>
      <c r="J51" s="218">
        <v>2</v>
      </c>
      <c r="K51" s="218"/>
      <c r="L51" s="218"/>
      <c r="M51" s="218"/>
      <c r="N51" s="218"/>
      <c r="O51" s="218" t="s">
        <v>13</v>
      </c>
      <c r="P51" s="218"/>
      <c r="Q51" s="50"/>
      <c r="R51" s="50"/>
    </row>
    <row r="52" spans="1:18" ht="20.100000000000001" customHeight="1" x14ac:dyDescent="0.25">
      <c r="A52" s="1"/>
      <c r="B52" s="107" t="str">
        <f>'Order Form Group 1'!B52</f>
        <v>EM10WH24</v>
      </c>
      <c r="C52" s="25">
        <f>'Order Form Group 1'!C52</f>
        <v>2400</v>
      </c>
      <c r="D52" s="111" t="str">
        <f>'Order Form Group 1'!D52</f>
        <v>TE/SE</v>
      </c>
      <c r="E52" s="353"/>
      <c r="F52" s="354"/>
      <c r="G52" s="216">
        <f>(C52/1000*1.35*E52)</f>
        <v>0</v>
      </c>
      <c r="H52" s="217"/>
      <c r="I52" s="9"/>
      <c r="J52" s="24" t="str">
        <f>'Order Form Group 1'!J52</f>
        <v>EPB® SKU</v>
      </c>
      <c r="K52" s="24" t="str">
        <f>'Order Form Group 1'!K52</f>
        <v>LENGTH</v>
      </c>
      <c r="L52" s="24" t="str">
        <f>'Order Form Group 1'!L52</f>
        <v>EDGE TYPE</v>
      </c>
      <c r="M52" s="352" t="str">
        <f>'Order Form Group 1'!M52</f>
        <v>SHEET QTY</v>
      </c>
      <c r="N52" s="352">
        <f>'Order Form Group 1'!N52</f>
        <v>0</v>
      </c>
      <c r="O52" s="239" t="str">
        <f>'Order Form Group 1'!O52</f>
        <v xml:space="preserve">   M²</v>
      </c>
      <c r="P52" s="239">
        <f>'Order Form Group 1'!P52</f>
        <v>0</v>
      </c>
      <c r="Q52" s="50"/>
      <c r="R52" s="50"/>
    </row>
    <row r="53" spans="1:18" ht="20.100000000000001" customHeight="1" x14ac:dyDescent="0.25">
      <c r="A53" s="1"/>
      <c r="B53" s="108" t="str">
        <f>'Order Form Group 1'!B53</f>
        <v>EM10WH48</v>
      </c>
      <c r="C53" s="25">
        <f>'Order Form Group 1'!C53</f>
        <v>4800</v>
      </c>
      <c r="D53" s="111" t="str">
        <f>'Order Form Group 1'!D53</f>
        <v>TE/SE</v>
      </c>
      <c r="E53" s="355"/>
      <c r="F53" s="356"/>
      <c r="G53" s="247">
        <f>(C53/1000*1.35*E53)</f>
        <v>0</v>
      </c>
      <c r="H53" s="248"/>
      <c r="I53" s="9"/>
      <c r="J53" s="107" t="str">
        <f>'Order Form Group 1'!J53</f>
        <v>EF10N24</v>
      </c>
      <c r="K53" s="26">
        <f>'Order Form Group 1'!K53</f>
        <v>2400</v>
      </c>
      <c r="L53" s="25" t="str">
        <f>'Order Form Group 1'!L53</f>
        <v>TE/TE</v>
      </c>
      <c r="M53" s="349"/>
      <c r="N53" s="349"/>
      <c r="O53" s="216">
        <f t="shared" ref="O53:O59" si="6">(K53/1000*1.2*M53)</f>
        <v>0</v>
      </c>
      <c r="P53" s="217"/>
      <c r="Q53" s="50"/>
      <c r="R53" s="50"/>
    </row>
    <row r="54" spans="1:18" ht="20.100000000000001" customHeight="1" x14ac:dyDescent="0.25">
      <c r="A54" s="1"/>
      <c r="B54" s="219" t="str">
        <f>'Order Form Group 1'!B54</f>
        <v>13mm  EPB  MultiSmart®  :   (NoiseSmart® &amp;  BraceSmart®)</v>
      </c>
      <c r="C54" s="219"/>
      <c r="D54" s="219"/>
      <c r="E54" s="219"/>
      <c r="F54" s="219"/>
      <c r="G54" s="219" t="s">
        <v>13</v>
      </c>
      <c r="H54" s="219"/>
      <c r="I54" s="9"/>
      <c r="J54" s="107" t="str">
        <f>'Order Form Group 1'!J54</f>
        <v>EF10N27</v>
      </c>
      <c r="K54" s="26">
        <f>'Order Form Group 1'!K54</f>
        <v>2700</v>
      </c>
      <c r="L54" s="25" t="str">
        <f>'Order Form Group 1'!L54</f>
        <v>TE/TE</v>
      </c>
      <c r="M54" s="349"/>
      <c r="N54" s="349"/>
      <c r="O54" s="216">
        <f t="shared" si="6"/>
        <v>0</v>
      </c>
      <c r="P54" s="217"/>
      <c r="Q54" s="50"/>
      <c r="R54" s="50"/>
    </row>
    <row r="55" spans="1:18" ht="20.100000000000001" customHeight="1" x14ac:dyDescent="0.25">
      <c r="A55" s="1"/>
      <c r="B55" s="24" t="str">
        <f>'Order Form Group 1'!B55</f>
        <v>EPB® SKU</v>
      </c>
      <c r="C55" s="24" t="str">
        <f>'Order Form Group 1'!C55</f>
        <v>LENGTH</v>
      </c>
      <c r="D55" s="24" t="str">
        <f>'Order Form Group 1'!D55</f>
        <v>EDGE TYPE</v>
      </c>
      <c r="E55" s="352" t="str">
        <f>'Order Form Group 1'!E55</f>
        <v>SHEET QTY</v>
      </c>
      <c r="F55" s="352">
        <f>'Order Form Group 1'!F55</f>
        <v>0</v>
      </c>
      <c r="G55" s="239" t="str">
        <f>'Order Form Group 1'!G55</f>
        <v xml:space="preserve">   M²</v>
      </c>
      <c r="H55" s="239">
        <f>'Order Form Group 1'!H55</f>
        <v>0</v>
      </c>
      <c r="I55" s="9"/>
      <c r="J55" s="107" t="str">
        <f>'Order Form Group 1'!J55</f>
        <v>EF10N30</v>
      </c>
      <c r="K55" s="26">
        <f>'Order Form Group 1'!K55</f>
        <v>3000</v>
      </c>
      <c r="L55" s="25" t="str">
        <f>'Order Form Group 1'!L55</f>
        <v>TE/TE</v>
      </c>
      <c r="M55" s="349"/>
      <c r="N55" s="349"/>
      <c r="O55" s="216">
        <f t="shared" si="6"/>
        <v>0</v>
      </c>
      <c r="P55" s="217"/>
      <c r="Q55" s="50"/>
      <c r="R55" s="50"/>
    </row>
    <row r="56" spans="1:18" ht="20.100000000000001" customHeight="1" x14ac:dyDescent="0.25">
      <c r="A56" s="1"/>
      <c r="B56" s="107" t="str">
        <f>'Order Form Group 1'!B56</f>
        <v>EM13N24</v>
      </c>
      <c r="C56" s="26">
        <f>'Order Form Group 1'!C56</f>
        <v>2400</v>
      </c>
      <c r="D56" s="25" t="str">
        <f>'Order Form Group 1'!D56</f>
        <v>TE/TE</v>
      </c>
      <c r="E56" s="282"/>
      <c r="F56" s="283"/>
      <c r="G56" s="216">
        <f>(C56/1000*1.2*E56)</f>
        <v>0</v>
      </c>
      <c r="H56" s="217"/>
      <c r="I56" s="9"/>
      <c r="J56" s="107" t="str">
        <f>'Order Form Group 1'!J56</f>
        <v>EF10N36</v>
      </c>
      <c r="K56" s="26">
        <f>'Order Form Group 1'!K56</f>
        <v>3600</v>
      </c>
      <c r="L56" s="25" t="str">
        <f>'Order Form Group 1'!L56</f>
        <v>TE/TE</v>
      </c>
      <c r="M56" s="349"/>
      <c r="N56" s="349"/>
      <c r="O56" s="216">
        <f t="shared" si="6"/>
        <v>0</v>
      </c>
      <c r="P56" s="217"/>
      <c r="Q56" s="50"/>
      <c r="R56" s="50"/>
    </row>
    <row r="57" spans="1:18" ht="20.100000000000001" customHeight="1" x14ac:dyDescent="0.25">
      <c r="A57" s="1"/>
      <c r="B57" s="107" t="str">
        <f>'Order Form Group 1'!B57</f>
        <v>EM13N27</v>
      </c>
      <c r="C57" s="26">
        <f>'Order Form Group 1'!C57</f>
        <v>2700</v>
      </c>
      <c r="D57" s="25" t="str">
        <f>'Order Form Group 1'!D57</f>
        <v>TE/TE</v>
      </c>
      <c r="E57" s="282"/>
      <c r="F57" s="283"/>
      <c r="G57" s="216">
        <f>(C57/1000*1.2*E57)</f>
        <v>0</v>
      </c>
      <c r="H57" s="217"/>
      <c r="I57" s="9"/>
      <c r="J57" s="107" t="str">
        <f>'Order Form Group 1'!J57</f>
        <v>EF10N42</v>
      </c>
      <c r="K57" s="26">
        <f>'Order Form Group 1'!K57</f>
        <v>4200</v>
      </c>
      <c r="L57" s="25" t="str">
        <f>'Order Form Group 1'!L57</f>
        <v>TE/TE</v>
      </c>
      <c r="M57" s="349"/>
      <c r="N57" s="349"/>
      <c r="O57" s="216">
        <f t="shared" si="6"/>
        <v>0</v>
      </c>
      <c r="P57" s="217"/>
      <c r="Q57" s="50"/>
      <c r="R57" s="50"/>
    </row>
    <row r="58" spans="1:18" ht="20.100000000000001" customHeight="1" x14ac:dyDescent="0.25">
      <c r="A58" s="1"/>
      <c r="B58" s="107" t="str">
        <f>'Order Form Group 1'!B58</f>
        <v>EM13N30</v>
      </c>
      <c r="C58" s="26">
        <f>'Order Form Group 1'!C58</f>
        <v>3000</v>
      </c>
      <c r="D58" s="25" t="str">
        <f>'Order Form Group 1'!D58</f>
        <v>TE/TE</v>
      </c>
      <c r="E58" s="282"/>
      <c r="F58" s="283"/>
      <c r="G58" s="216">
        <f>(C58/1000*1.2*E58)</f>
        <v>0</v>
      </c>
      <c r="H58" s="217"/>
      <c r="I58" s="9"/>
      <c r="J58" s="107" t="str">
        <f>'Order Form Group 1'!J58</f>
        <v>EF10N48</v>
      </c>
      <c r="K58" s="26">
        <f>'Order Form Group 1'!K58</f>
        <v>4800</v>
      </c>
      <c r="L58" s="25" t="str">
        <f>'Order Form Group 1'!L58</f>
        <v>TE/TE</v>
      </c>
      <c r="M58" s="349"/>
      <c r="N58" s="349"/>
      <c r="O58" s="216">
        <f t="shared" si="6"/>
        <v>0</v>
      </c>
      <c r="P58" s="217"/>
      <c r="Q58" s="50"/>
      <c r="R58" s="50"/>
    </row>
    <row r="59" spans="1:18" ht="20.100000000000001" customHeight="1" x14ac:dyDescent="0.25">
      <c r="A59" s="1"/>
      <c r="B59" s="107" t="str">
        <f>'Order Form Group 1'!B59</f>
        <v>EM13N33</v>
      </c>
      <c r="C59" s="26">
        <f>'Order Form Group 1'!C59</f>
        <v>3300</v>
      </c>
      <c r="D59" s="25" t="str">
        <f>'Order Form Group 1'!D59</f>
        <v>TE/TE</v>
      </c>
      <c r="E59" s="282"/>
      <c r="F59" s="283"/>
      <c r="G59" s="216">
        <f>(C59/1000*1.2*E59)</f>
        <v>0</v>
      </c>
      <c r="H59" s="217"/>
      <c r="I59" s="9"/>
      <c r="J59" s="108" t="str">
        <f>'Order Form Group 1'!J59</f>
        <v>EF10N60</v>
      </c>
      <c r="K59" s="25">
        <f>'Order Form Group 1'!K59</f>
        <v>6000</v>
      </c>
      <c r="L59" s="25" t="str">
        <f>'Order Form Group 1'!L59</f>
        <v>TE/TE</v>
      </c>
      <c r="M59" s="350"/>
      <c r="N59" s="350"/>
      <c r="O59" s="247">
        <f t="shared" si="6"/>
        <v>0</v>
      </c>
      <c r="P59" s="248"/>
      <c r="Q59" s="50"/>
      <c r="R59" s="50"/>
    </row>
    <row r="60" spans="1:18" ht="20.100000000000001" customHeight="1" x14ac:dyDescent="0.25">
      <c r="A60" s="1"/>
      <c r="B60" s="108" t="str">
        <f>'Order Form Group 1'!B60</f>
        <v>EM13N36</v>
      </c>
      <c r="C60" s="27">
        <f>'Order Form Group 1'!C60</f>
        <v>3600</v>
      </c>
      <c r="D60" s="25" t="str">
        <f>'Order Form Group 1'!D60</f>
        <v>TE/TE</v>
      </c>
      <c r="E60" s="295"/>
      <c r="F60" s="296"/>
      <c r="G60" s="247">
        <f>(C60/1000*1.2*E60)</f>
        <v>0</v>
      </c>
      <c r="H60" s="248"/>
      <c r="I60" s="9"/>
      <c r="J60" s="218" t="str">
        <f>'Order Form Group 1'!J60</f>
        <v>13mm  EPB  FireSmart®</v>
      </c>
      <c r="K60" s="218"/>
      <c r="L60" s="218"/>
      <c r="M60" s="218"/>
      <c r="N60" s="218"/>
      <c r="O60" s="218" t="s">
        <v>13</v>
      </c>
      <c r="P60" s="218"/>
      <c r="Q60" s="50"/>
      <c r="R60" s="50"/>
    </row>
    <row r="61" spans="1:18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9"/>
      <c r="J61" s="24" t="str">
        <f>'Order Form Group 1'!J61</f>
        <v>EPB® SKU</v>
      </c>
      <c r="K61" s="24" t="str">
        <f>'Order Form Group 1'!K61</f>
        <v>LENGTH</v>
      </c>
      <c r="L61" s="24" t="str">
        <f>'Order Form Group 1'!L61</f>
        <v>EDGE TYPE</v>
      </c>
      <c r="M61" s="352" t="str">
        <f>'Order Form Group 1'!M61</f>
        <v>SHEET QTY</v>
      </c>
      <c r="N61" s="352">
        <f>'Order Form Group 1'!N61</f>
        <v>0</v>
      </c>
      <c r="O61" s="209" t="str">
        <f>'Order Form Group 1'!O61</f>
        <v xml:space="preserve">   M²</v>
      </c>
      <c r="P61" s="209">
        <f>'Order Form Group 1'!P61</f>
        <v>0</v>
      </c>
      <c r="Q61" s="50"/>
      <c r="R61" s="50"/>
    </row>
    <row r="62" spans="1:18" ht="20.100000000000001" customHeight="1" x14ac:dyDescent="0.25">
      <c r="A62" s="1"/>
      <c r="B62" s="218" t="str">
        <f>'Order Form Group 1'!B62</f>
        <v>16mm  EPB  FireSmart®</v>
      </c>
      <c r="C62" s="218"/>
      <c r="D62" s="218"/>
      <c r="E62" s="218"/>
      <c r="F62" s="218"/>
      <c r="G62" s="218" t="s">
        <v>13</v>
      </c>
      <c r="H62" s="218"/>
      <c r="I62" s="9"/>
      <c r="J62" s="107" t="str">
        <f>'Order Form Group 1'!J62</f>
        <v>EF13N24</v>
      </c>
      <c r="K62" s="26">
        <f>'Order Form Group 1'!K62</f>
        <v>2400</v>
      </c>
      <c r="L62" s="25" t="str">
        <f>'Order Form Group 1'!L62</f>
        <v>TE/TE</v>
      </c>
      <c r="M62" s="204"/>
      <c r="N62" s="205"/>
      <c r="O62" s="216">
        <f>(K62/1000*1.2*M62)</f>
        <v>0</v>
      </c>
      <c r="P62" s="217"/>
      <c r="Q62" s="50"/>
      <c r="R62" s="50"/>
    </row>
    <row r="63" spans="1:18" ht="20.100000000000001" customHeight="1" x14ac:dyDescent="0.25">
      <c r="A63" s="1"/>
      <c r="B63" s="24" t="str">
        <f>'Order Form Group 1'!B63</f>
        <v>EPB® SKU</v>
      </c>
      <c r="C63" s="24" t="str">
        <f>'Order Form Group 1'!C63</f>
        <v>LENGTH</v>
      </c>
      <c r="D63" s="24" t="str">
        <f>'Order Form Group 1'!D63</f>
        <v>EDGE TYPE</v>
      </c>
      <c r="E63" s="352" t="str">
        <f>'Order Form Group 1'!E63</f>
        <v>SHEET QTY</v>
      </c>
      <c r="F63" s="352">
        <f>'Order Form Group 1'!F63</f>
        <v>0</v>
      </c>
      <c r="G63" s="209" t="str">
        <f>'Order Form Group 1'!G63</f>
        <v xml:space="preserve">   M²</v>
      </c>
      <c r="H63" s="209">
        <f>'Order Form Group 1'!H63</f>
        <v>0</v>
      </c>
      <c r="I63" s="9"/>
      <c r="J63" s="107" t="str">
        <f>'Order Form Group 1'!J63</f>
        <v>EF13N27</v>
      </c>
      <c r="K63" s="26">
        <f>'Order Form Group 1'!K63</f>
        <v>2700</v>
      </c>
      <c r="L63" s="25" t="str">
        <f>'Order Form Group 1'!L63</f>
        <v>TE/TE</v>
      </c>
      <c r="M63" s="204"/>
      <c r="N63" s="205"/>
      <c r="O63" s="216">
        <f>(K63/1000*1.2*M63)</f>
        <v>0</v>
      </c>
      <c r="P63" s="217"/>
      <c r="Q63" s="50"/>
      <c r="R63" s="50"/>
    </row>
    <row r="64" spans="1:18" ht="20.100000000000001" customHeight="1" x14ac:dyDescent="0.25">
      <c r="A64" s="1"/>
      <c r="B64" s="107" t="str">
        <f>'Order Form Group 1'!B64</f>
        <v>EF16N24</v>
      </c>
      <c r="C64" s="26">
        <f>'Order Form Group 1'!C64</f>
        <v>2400</v>
      </c>
      <c r="D64" s="25" t="str">
        <f>'Order Form Group 1'!D64</f>
        <v>TE/TE</v>
      </c>
      <c r="E64" s="204"/>
      <c r="F64" s="205"/>
      <c r="G64" s="216">
        <f>(C64/1000*1.2*E64)</f>
        <v>0</v>
      </c>
      <c r="H64" s="217"/>
      <c r="I64" s="9"/>
      <c r="J64" s="107" t="str">
        <f>'Order Form Group 1'!J64</f>
        <v>EF13N30</v>
      </c>
      <c r="K64" s="26">
        <f>'Order Form Group 1'!K64</f>
        <v>3000</v>
      </c>
      <c r="L64" s="25" t="str">
        <f>'Order Form Group 1'!L64</f>
        <v>TE/TE</v>
      </c>
      <c r="M64" s="204"/>
      <c r="N64" s="205"/>
      <c r="O64" s="216">
        <f>(K64/1000*1.2*M64)</f>
        <v>0</v>
      </c>
      <c r="P64" s="217"/>
      <c r="Q64" s="50"/>
      <c r="R64" s="50"/>
    </row>
    <row r="65" spans="1:18" ht="20.100000000000001" customHeight="1" x14ac:dyDescent="0.25">
      <c r="A65" s="1"/>
      <c r="B65" s="107" t="str">
        <f>'Order Form Group 1'!B65</f>
        <v>EF16N27</v>
      </c>
      <c r="C65" s="26">
        <f>'Order Form Group 1'!C65</f>
        <v>2700</v>
      </c>
      <c r="D65" s="25" t="str">
        <f>'Order Form Group 1'!D65</f>
        <v>TE/TE</v>
      </c>
      <c r="E65" s="204"/>
      <c r="F65" s="205"/>
      <c r="G65" s="216">
        <f>(C65/1000*1.2*E65)</f>
        <v>0</v>
      </c>
      <c r="H65" s="217"/>
      <c r="I65" s="9"/>
      <c r="J65" s="107" t="str">
        <f>'Order Form Group 1'!J65</f>
        <v>EF13N33</v>
      </c>
      <c r="K65" s="26">
        <f>'Order Form Group 1'!K65</f>
        <v>3300</v>
      </c>
      <c r="L65" s="25" t="str">
        <f>'Order Form Group 1'!L65</f>
        <v>TE/TE</v>
      </c>
      <c r="M65" s="204"/>
      <c r="N65" s="205"/>
      <c r="O65" s="216">
        <f>(K65/1000*1.2*M65)</f>
        <v>0</v>
      </c>
      <c r="P65" s="217"/>
      <c r="Q65" s="50"/>
      <c r="R65" s="50"/>
    </row>
    <row r="66" spans="1:18" ht="20.100000000000001" customHeight="1" x14ac:dyDescent="0.25">
      <c r="A66" s="1"/>
      <c r="B66" s="107" t="str">
        <f>'Order Form Group 1'!B66</f>
        <v>EF16N30</v>
      </c>
      <c r="C66" s="26">
        <f>'Order Form Group 1'!C66</f>
        <v>3000</v>
      </c>
      <c r="D66" s="26" t="str">
        <f>'Order Form Group 1'!D66</f>
        <v>TE/TE</v>
      </c>
      <c r="E66" s="204"/>
      <c r="F66" s="205"/>
      <c r="G66" s="216">
        <f>(C66/1000*1.2*E66)</f>
        <v>0</v>
      </c>
      <c r="H66" s="217"/>
      <c r="I66" s="9"/>
      <c r="J66" s="107" t="str">
        <f>'Order Form Group 1'!J66</f>
        <v>EF13N36</v>
      </c>
      <c r="K66" s="26">
        <f>'Order Form Group 1'!K66</f>
        <v>3600</v>
      </c>
      <c r="L66" s="26" t="str">
        <f>'Order Form Group 1'!L66</f>
        <v>TE/TE</v>
      </c>
      <c r="M66" s="204"/>
      <c r="N66" s="205"/>
      <c r="O66" s="216">
        <f>(K66/1000*1.2*M66)</f>
        <v>0</v>
      </c>
      <c r="P66" s="217"/>
      <c r="Q66" s="50"/>
      <c r="R66" s="50"/>
    </row>
    <row r="67" spans="1:18" ht="9.6" customHeight="1" x14ac:dyDescent="0.25">
      <c r="A67" s="1"/>
      <c r="B67" s="30"/>
      <c r="C67" s="30"/>
      <c r="D67" s="30"/>
      <c r="E67" s="299"/>
      <c r="F67" s="299"/>
      <c r="G67" s="299"/>
      <c r="H67" s="299"/>
      <c r="I67" s="30"/>
      <c r="J67" s="38"/>
      <c r="K67" s="38"/>
      <c r="L67" s="38"/>
      <c r="M67" s="301"/>
      <c r="N67" s="301"/>
      <c r="O67" s="301"/>
      <c r="P67" s="301"/>
      <c r="Q67" s="50"/>
      <c r="R67" s="50"/>
    </row>
    <row r="68" spans="1:18" ht="18" customHeight="1" x14ac:dyDescent="0.25">
      <c r="A68" s="1"/>
      <c r="B68" s="304" t="str">
        <f ca="1">CONCATENATE("Group ",_xlfn.SHEET(),"    ORDER SUMMARY")</f>
        <v>Group 3    ORDER SUMMARY</v>
      </c>
      <c r="C68" s="304"/>
      <c r="D68" s="304"/>
      <c r="E68" s="304"/>
      <c r="F68" s="304"/>
      <c r="G68" s="304"/>
      <c r="H68" s="304"/>
      <c r="I68" s="29"/>
      <c r="J68" s="304" t="str">
        <f ca="1">CONCATENATE("Group ",_xlfn.SHEET(),"    ORDER SUMMARY")</f>
        <v>Group 3    ORDER SUMMARY</v>
      </c>
      <c r="K68" s="304"/>
      <c r="L68" s="304"/>
      <c r="M68" s="304"/>
      <c r="N68" s="304"/>
      <c r="O68" s="304"/>
      <c r="P68" s="304"/>
      <c r="Q68" s="50"/>
      <c r="R68" s="50"/>
    </row>
    <row r="69" spans="1:18" ht="20.100000000000001" customHeight="1" x14ac:dyDescent="0.25">
      <c r="A69" s="1"/>
      <c r="B69" s="302" t="s">
        <v>50</v>
      </c>
      <c r="C69" s="302"/>
      <c r="D69" s="302"/>
      <c r="E69" s="302" t="s">
        <v>16</v>
      </c>
      <c r="F69" s="302"/>
      <c r="G69" s="302" t="s">
        <v>169</v>
      </c>
      <c r="H69" s="302"/>
      <c r="I69" s="30"/>
      <c r="J69" s="302" t="s">
        <v>50</v>
      </c>
      <c r="K69" s="302"/>
      <c r="L69" s="302"/>
      <c r="M69" s="302" t="s">
        <v>16</v>
      </c>
      <c r="N69" s="302"/>
      <c r="O69" s="302" t="s">
        <v>169</v>
      </c>
      <c r="P69" s="302"/>
      <c r="Q69" s="50"/>
      <c r="R69" s="50"/>
    </row>
    <row r="70" spans="1:18" ht="15.95" customHeight="1" x14ac:dyDescent="0.25">
      <c r="A70" s="1"/>
      <c r="B70" s="321" t="str">
        <f>'Order Form Group 1'!B70</f>
        <v>10mm EPB®  Standard</v>
      </c>
      <c r="C70" s="321"/>
      <c r="D70" s="322"/>
      <c r="E70" s="317">
        <f>SUM(E20:F27,E30:F35)</f>
        <v>0</v>
      </c>
      <c r="F70" s="318"/>
      <c r="G70" s="287">
        <f>SUM(G20:H27,G30:H35)</f>
        <v>0</v>
      </c>
      <c r="H70" s="288"/>
      <c r="I70" s="30"/>
      <c r="J70" s="311" t="str">
        <f>'Order Form Group 1'!J70</f>
        <v>10mm EPB CeilingSmart® : Spans 600mm battens</v>
      </c>
      <c r="K70" s="311"/>
      <c r="L70" s="312"/>
      <c r="M70" s="328">
        <f>SUM(M20:N26)</f>
        <v>0</v>
      </c>
      <c r="N70" s="329"/>
      <c r="O70" s="287">
        <f>SUM(O20:P26)</f>
        <v>0</v>
      </c>
      <c r="P70" s="288"/>
      <c r="Q70" s="50"/>
      <c r="R70" s="50"/>
    </row>
    <row r="71" spans="1:18" ht="15.95" customHeight="1" x14ac:dyDescent="0.25">
      <c r="A71" s="1"/>
      <c r="B71" s="305" t="str">
        <f>'Order Form Group 1'!B71</f>
        <v>10mm EPB®  Standard   WIDE x 1350mm</v>
      </c>
      <c r="C71" s="305"/>
      <c r="D71" s="306"/>
      <c r="E71" s="319">
        <f>SUM(E38:F40)</f>
        <v>0</v>
      </c>
      <c r="F71" s="320"/>
      <c r="G71" s="287">
        <f>SUM(G38:H40)</f>
        <v>0</v>
      </c>
      <c r="H71" s="288"/>
      <c r="I71" s="30"/>
      <c r="J71" s="313" t="str">
        <f>'Order Form Group 1'!J71</f>
        <v>13mm EPB® Standard</v>
      </c>
      <c r="K71" s="313"/>
      <c r="L71" s="314"/>
      <c r="M71" s="319">
        <f>SUM(M29:N36)</f>
        <v>0</v>
      </c>
      <c r="N71" s="320"/>
      <c r="O71" s="287">
        <f>SUM(O29:P36)</f>
        <v>0</v>
      </c>
      <c r="P71" s="288"/>
      <c r="Q71" s="50"/>
      <c r="R71" s="50"/>
    </row>
    <row r="72" spans="1:18" ht="15.95" customHeight="1" x14ac:dyDescent="0.25">
      <c r="A72" s="1"/>
      <c r="B72" s="307" t="str">
        <f>'Order Form Group 1'!B72</f>
        <v>10mm EPB MultiSmart®</v>
      </c>
      <c r="C72" s="307"/>
      <c r="D72" s="308"/>
      <c r="E72" s="220">
        <f>SUM(E43:F49)</f>
        <v>0</v>
      </c>
      <c r="F72" s="221"/>
      <c r="G72" s="287">
        <f>SUM(G43:H49)</f>
        <v>0</v>
      </c>
      <c r="H72" s="288"/>
      <c r="I72" s="30"/>
      <c r="J72" s="315" t="str">
        <f>'Order Form Group 1'!J72</f>
        <v>10mm EPB AquaSmart®</v>
      </c>
      <c r="K72" s="315"/>
      <c r="L72" s="316"/>
      <c r="M72" s="344">
        <f>SUM(M39:N44)</f>
        <v>0</v>
      </c>
      <c r="N72" s="345"/>
      <c r="O72" s="287">
        <f>SUM(O39:P44)</f>
        <v>0</v>
      </c>
      <c r="P72" s="288"/>
      <c r="Q72" s="50"/>
      <c r="R72" s="50"/>
    </row>
    <row r="73" spans="1:18" ht="15.95" customHeight="1" x14ac:dyDescent="0.25">
      <c r="A73" s="1"/>
      <c r="B73" s="307" t="str">
        <f>'Order Form Group 1'!B73</f>
        <v>10mm EPB MultiSmart®  WIDE x 1350mm</v>
      </c>
      <c r="C73" s="307"/>
      <c r="D73" s="308"/>
      <c r="E73" s="220">
        <f>SUM(E52:F53)</f>
        <v>0</v>
      </c>
      <c r="F73" s="221"/>
      <c r="G73" s="287">
        <f>SUM(G52:H53)</f>
        <v>0</v>
      </c>
      <c r="H73" s="288"/>
      <c r="I73" s="30"/>
      <c r="J73" s="315" t="str">
        <f>'Order Form Group 1'!J73</f>
        <v>13mm EPB AquaSmart®</v>
      </c>
      <c r="K73" s="315"/>
      <c r="L73" s="316"/>
      <c r="M73" s="330">
        <f>SUM(M47:N50)</f>
        <v>0</v>
      </c>
      <c r="N73" s="331"/>
      <c r="O73" s="287">
        <f>SUM(O47:P50)</f>
        <v>0</v>
      </c>
      <c r="P73" s="288"/>
      <c r="Q73" s="50"/>
      <c r="R73" s="50"/>
    </row>
    <row r="74" spans="1:18" ht="15.95" customHeight="1" x14ac:dyDescent="0.25">
      <c r="A74" s="1"/>
      <c r="B74" s="307" t="str">
        <f>'Order Form Group 1'!B74</f>
        <v>13mm EPB MultiSmart®</v>
      </c>
      <c r="C74" s="307"/>
      <c r="D74" s="308"/>
      <c r="E74" s="220">
        <f>SUM(E56:F60)</f>
        <v>0</v>
      </c>
      <c r="F74" s="221"/>
      <c r="G74" s="287">
        <f>SUM(G56:H60)</f>
        <v>0</v>
      </c>
      <c r="H74" s="288"/>
      <c r="I74" s="30"/>
      <c r="J74" s="309" t="str">
        <f>'Order Form Group 1'!J74</f>
        <v>10mm EPB FireSmart®</v>
      </c>
      <c r="K74" s="309"/>
      <c r="L74" s="310"/>
      <c r="M74" s="222">
        <f>SUM(M53:N59)</f>
        <v>0</v>
      </c>
      <c r="N74" s="223"/>
      <c r="O74" s="287">
        <f>SUM(O53:P59)</f>
        <v>0</v>
      </c>
      <c r="P74" s="288"/>
      <c r="Q74" s="50"/>
      <c r="R74" s="50"/>
    </row>
    <row r="75" spans="1:18" ht="15.95" customHeight="1" x14ac:dyDescent="0.25">
      <c r="A75" s="1"/>
      <c r="B75" s="309" t="str">
        <f>'Order Form Group 1'!B75</f>
        <v>16mm EPB FireSmart®</v>
      </c>
      <c r="C75" s="309"/>
      <c r="D75" s="310"/>
      <c r="E75" s="222">
        <f>SUM(E64:F66)</f>
        <v>0</v>
      </c>
      <c r="F75" s="223"/>
      <c r="G75" s="287">
        <f>SUM(G64:H66)</f>
        <v>0</v>
      </c>
      <c r="H75" s="288"/>
      <c r="I75" s="30"/>
      <c r="J75" s="309" t="str">
        <f>'Order Form Group 1'!J75</f>
        <v>13mm EPB FireSmart®</v>
      </c>
      <c r="K75" s="309"/>
      <c r="L75" s="310"/>
      <c r="M75" s="222">
        <f>SUM(M62:N66)</f>
        <v>0</v>
      </c>
      <c r="N75" s="223"/>
      <c r="O75" s="287">
        <f>SUM(O62:P66)</f>
        <v>0</v>
      </c>
      <c r="P75" s="288"/>
      <c r="Q75" s="50"/>
      <c r="R75" s="134"/>
    </row>
    <row r="76" spans="1:18" ht="9.6" customHeight="1" thickBot="1" x14ac:dyDescent="0.3">
      <c r="A76" s="1"/>
      <c r="B76" s="31"/>
      <c r="C76" s="31"/>
      <c r="D76" s="31"/>
      <c r="E76" s="32"/>
      <c r="F76" s="32"/>
      <c r="G76" s="17"/>
      <c r="H76" s="17"/>
      <c r="I76" s="30"/>
      <c r="J76" s="122"/>
      <c r="K76" s="122"/>
      <c r="L76" s="122"/>
      <c r="M76" s="32"/>
      <c r="N76" s="32"/>
      <c r="O76" s="17"/>
      <c r="P76" s="17"/>
      <c r="Q76" s="50"/>
      <c r="R76" s="50"/>
    </row>
    <row r="77" spans="1:18" ht="18" customHeight="1" thickBot="1" x14ac:dyDescent="0.35">
      <c r="A77" s="1"/>
      <c r="B77" s="33"/>
      <c r="C77" s="34"/>
      <c r="D77" s="34"/>
      <c r="E77" s="34"/>
      <c r="F77" s="34"/>
      <c r="G77" s="34"/>
      <c r="H77" s="34"/>
      <c r="I77" s="34"/>
      <c r="J77" s="34"/>
      <c r="K77" s="35" t="str">
        <f ca="1">CONCATENATE("Group ",_xlfn.SHEET())</f>
        <v>Group 3</v>
      </c>
      <c r="L77" s="36" t="s">
        <v>105</v>
      </c>
      <c r="M77" s="336">
        <f>SUM(E70:F75,M70:N75)</f>
        <v>0</v>
      </c>
      <c r="N77" s="337"/>
      <c r="O77" s="334" t="str">
        <f>IF(SUM(G70:H75,O70:P75)=0,"",SUM(G70:H75,O70:P75))</f>
        <v/>
      </c>
      <c r="P77" s="335"/>
      <c r="Q77" s="50"/>
      <c r="R77" s="50"/>
    </row>
    <row r="78" spans="1:18" ht="6.95" customHeight="1" x14ac:dyDescent="0.25">
      <c r="A78" s="1"/>
      <c r="B78" s="37"/>
      <c r="C78" s="37"/>
      <c r="D78" s="37"/>
      <c r="E78" s="30"/>
      <c r="F78" s="30"/>
      <c r="G78" s="30"/>
      <c r="H78" s="30"/>
      <c r="I78" s="30"/>
      <c r="J78" s="37"/>
      <c r="K78" s="37"/>
      <c r="L78" s="37"/>
      <c r="M78" s="27"/>
      <c r="N78" s="27"/>
      <c r="O78" s="27"/>
      <c r="P78" s="27"/>
      <c r="Q78" s="50"/>
      <c r="R78" s="50"/>
    </row>
    <row r="79" spans="1:18" ht="16.5" customHeight="1" x14ac:dyDescent="0.25">
      <c r="A79" s="1"/>
      <c r="B79" s="203" t="s">
        <v>139</v>
      </c>
      <c r="C79" s="203"/>
      <c r="D79" s="203"/>
      <c r="E79" s="347" t="str">
        <f>'Order Form Group 1'!E79</f>
        <v>info@epb.co.nz</v>
      </c>
      <c r="F79" s="347"/>
      <c r="G79" s="347"/>
      <c r="H79" s="347"/>
      <c r="I79" s="348" t="s">
        <v>156</v>
      </c>
      <c r="J79" s="348"/>
      <c r="K79" s="346" t="s">
        <v>51</v>
      </c>
      <c r="L79" s="346"/>
      <c r="M79" s="1"/>
      <c r="N79" s="57">
        <f>DROPDOWN!T111</f>
        <v>0</v>
      </c>
      <c r="O79" s="56" t="str">
        <f>DROPDOWN!U110</f>
        <v>Kilos</v>
      </c>
      <c r="P79" s="2"/>
      <c r="Q79" s="50"/>
      <c r="R79" s="50"/>
    </row>
    <row r="80" spans="1:18" ht="20.100000000000001" customHeight="1" x14ac:dyDescent="0.25">
      <c r="A80" s="1"/>
      <c r="B80" s="72"/>
      <c r="C80" s="1"/>
      <c r="D80" s="1"/>
      <c r="E80" s="1"/>
      <c r="F80" s="1"/>
      <c r="G80" s="1"/>
      <c r="H80" s="1"/>
      <c r="I80" s="1"/>
      <c r="J80" s="1"/>
      <c r="K80" s="1"/>
      <c r="L80" s="1"/>
      <c r="M80" s="84"/>
      <c r="N80" s="13"/>
      <c r="O80" s="13"/>
      <c r="P80" s="2"/>
      <c r="Q80" s="50"/>
      <c r="R80" s="50"/>
    </row>
    <row r="81" spans="1:27" ht="19.149999999999999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  <c r="Q81" s="50"/>
      <c r="R81" s="50"/>
    </row>
    <row r="82" spans="1:27" s="21" customFormat="1" ht="20.100000000000001" customHeight="1" x14ac:dyDescent="0.3">
      <c r="A82" s="66"/>
      <c r="B82" s="340" t="s">
        <v>120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133"/>
      <c r="R82" s="133"/>
      <c r="S82"/>
      <c r="T82"/>
      <c r="U82"/>
      <c r="V82"/>
      <c r="W82"/>
      <c r="X82"/>
      <c r="Y82"/>
      <c r="Z82"/>
      <c r="AA82"/>
    </row>
    <row r="83" spans="1:27" ht="15" customHeight="1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28"/>
      <c r="N83" s="28"/>
      <c r="O83" s="28"/>
      <c r="P83" s="28"/>
      <c r="Q83" s="51"/>
      <c r="R83" s="51"/>
    </row>
    <row r="84" spans="1:27" ht="15.75" x14ac:dyDescent="0.25">
      <c r="A84" s="1"/>
      <c r="B84" s="332" t="s">
        <v>121</v>
      </c>
      <c r="C84" s="332"/>
      <c r="D84" s="332"/>
      <c r="E84" s="332"/>
      <c r="F84" s="332"/>
      <c r="G84" s="332"/>
      <c r="H84" s="332"/>
      <c r="I84" s="39"/>
      <c r="J84" s="332" t="s">
        <v>121</v>
      </c>
      <c r="K84" s="332"/>
      <c r="L84" s="332"/>
      <c r="M84" s="332"/>
      <c r="N84" s="332"/>
      <c r="O84" s="332"/>
      <c r="P84" s="332"/>
      <c r="Q84" s="50"/>
      <c r="R84" s="50"/>
    </row>
    <row r="85" spans="1:27" ht="15.75" x14ac:dyDescent="0.25">
      <c r="A85" s="1"/>
      <c r="B85" s="302" t="s">
        <v>50</v>
      </c>
      <c r="C85" s="302"/>
      <c r="D85" s="302"/>
      <c r="E85" s="302" t="s">
        <v>16</v>
      </c>
      <c r="F85" s="302"/>
      <c r="G85" s="302" t="s">
        <v>169</v>
      </c>
      <c r="H85" s="302"/>
      <c r="I85" s="30"/>
      <c r="J85" s="302" t="s">
        <v>50</v>
      </c>
      <c r="K85" s="302"/>
      <c r="L85" s="302"/>
      <c r="M85" s="302" t="s">
        <v>16</v>
      </c>
      <c r="N85" s="302"/>
      <c r="O85" s="302" t="s">
        <v>169</v>
      </c>
      <c r="P85" s="302"/>
      <c r="Q85" s="50"/>
      <c r="R85" s="50"/>
    </row>
    <row r="86" spans="1:27" ht="15.95" customHeight="1" x14ac:dyDescent="0.25">
      <c r="A86" s="1"/>
      <c r="B86" s="360" t="str">
        <f>B70</f>
        <v>10mm EPB®  Standard</v>
      </c>
      <c r="C86" s="360"/>
      <c r="D86" s="361"/>
      <c r="E86" s="317">
        <f>'Order Form Group 1'!E70+'Order Form Group 2'!E70+'Order Form Group 3'!E70+'Order Form Group 4'!E70</f>
        <v>0</v>
      </c>
      <c r="F86" s="318"/>
      <c r="G86" s="287">
        <f>'Order Form Group 1'!G70+'Order Form Group 2'!G70+'Order Form Group 3'!G70+'Order Form Group 4'!G70</f>
        <v>0</v>
      </c>
      <c r="H86" s="288"/>
      <c r="I86" s="30"/>
      <c r="J86" s="311" t="str">
        <f t="shared" ref="J86:J91" si="7">J70</f>
        <v>10mm EPB CeilingSmart® : Spans 600mm battens</v>
      </c>
      <c r="K86" s="311"/>
      <c r="L86" s="312"/>
      <c r="M86" s="328">
        <f>'Order Form Group 1'!M70+'Order Form Group 2'!M70+'Order Form Group 3'!M70+'Order Form Group 4'!M70</f>
        <v>0</v>
      </c>
      <c r="N86" s="329"/>
      <c r="O86" s="287">
        <f>'Order Form Group 1'!O70+'Order Form Group 2'!O70+'Order Form Group 3'!O70+'Order Form Group 4'!O70</f>
        <v>0</v>
      </c>
      <c r="P86" s="288"/>
      <c r="Q86" s="50"/>
      <c r="R86" s="50"/>
    </row>
    <row r="87" spans="1:27" ht="15.95" customHeight="1" x14ac:dyDescent="0.25">
      <c r="A87" s="1"/>
      <c r="B87" s="357" t="str">
        <f t="shared" ref="B87:B90" si="8">B71</f>
        <v>10mm EPB®  Standard   WIDE x 1350mm</v>
      </c>
      <c r="C87" s="357"/>
      <c r="D87" s="358"/>
      <c r="E87" s="319">
        <f>'Order Form Group 1'!E71+'Order Form Group 2'!E71+'Order Form Group 3'!E71+'Order Form Group 4'!E71</f>
        <v>0</v>
      </c>
      <c r="F87" s="320"/>
      <c r="G87" s="287">
        <f>'Order Form Group 1'!G71+'Order Form Group 2'!G71+'Order Form Group 3'!G71+'Order Form Group 4'!G71</f>
        <v>0</v>
      </c>
      <c r="H87" s="288"/>
      <c r="I87" s="30"/>
      <c r="J87" s="313" t="str">
        <f t="shared" si="7"/>
        <v>13mm EPB® Standard</v>
      </c>
      <c r="K87" s="313"/>
      <c r="L87" s="314"/>
      <c r="M87" s="319">
        <f>'Order Form Group 1'!M71+'Order Form Group 2'!M71+'Order Form Group 3'!M71+'Order Form Group 4'!M71</f>
        <v>0</v>
      </c>
      <c r="N87" s="320"/>
      <c r="O87" s="287">
        <f>'Order Form Group 1'!O71+'Order Form Group 2'!O71+'Order Form Group 3'!O71+'Order Form Group 4'!O71</f>
        <v>0</v>
      </c>
      <c r="P87" s="288"/>
      <c r="Q87" s="50"/>
      <c r="R87" s="50"/>
    </row>
    <row r="88" spans="1:27" ht="15.95" customHeight="1" x14ac:dyDescent="0.25">
      <c r="A88" s="1"/>
      <c r="B88" s="307" t="str">
        <f t="shared" si="8"/>
        <v>10mm EPB MultiSmart®</v>
      </c>
      <c r="C88" s="307"/>
      <c r="D88" s="308"/>
      <c r="E88" s="220">
        <f>'Order Form Group 1'!E72+'Order Form Group 2'!E72+'Order Form Group 3'!E72+'Order Form Group 4'!E72</f>
        <v>0</v>
      </c>
      <c r="F88" s="221"/>
      <c r="G88" s="287">
        <f>'Order Form Group 1'!G72+'Order Form Group 2'!G72+'Order Form Group 3'!G72+'Order Form Group 4'!G72</f>
        <v>0</v>
      </c>
      <c r="H88" s="288"/>
      <c r="I88" s="30"/>
      <c r="J88" s="315" t="str">
        <f t="shared" si="7"/>
        <v>10mm EPB AquaSmart®</v>
      </c>
      <c r="K88" s="315"/>
      <c r="L88" s="316"/>
      <c r="M88" s="344">
        <f>'Order Form Group 1'!M72+'Order Form Group 2'!M72+'Order Form Group 3'!M72+'Order Form Group 4'!M72</f>
        <v>0</v>
      </c>
      <c r="N88" s="345"/>
      <c r="O88" s="287">
        <f>'Order Form Group 1'!O72+'Order Form Group 2'!O72+'Order Form Group 3'!O72+'Order Form Group 4'!O72</f>
        <v>0</v>
      </c>
      <c r="P88" s="288"/>
      <c r="Q88" s="50"/>
      <c r="R88" s="50"/>
    </row>
    <row r="89" spans="1:27" ht="15.95" customHeight="1" x14ac:dyDescent="0.25">
      <c r="A89" s="1"/>
      <c r="B89" s="307" t="str">
        <f t="shared" si="8"/>
        <v>10mm EPB MultiSmart®  WIDE x 1350mm</v>
      </c>
      <c r="C89" s="307"/>
      <c r="D89" s="308"/>
      <c r="E89" s="220">
        <f>'Order Form Group 1'!E73+'Order Form Group 2'!E73+'Order Form Group 3'!E73+'Order Form Group 4'!E73</f>
        <v>0</v>
      </c>
      <c r="F89" s="221"/>
      <c r="G89" s="287">
        <f>'Order Form Group 1'!G73+'Order Form Group 2'!G73+'Order Form Group 3'!G73+'Order Form Group 4'!G73</f>
        <v>0</v>
      </c>
      <c r="H89" s="288"/>
      <c r="I89" s="30"/>
      <c r="J89" s="315" t="str">
        <f t="shared" si="7"/>
        <v>13mm EPB AquaSmart®</v>
      </c>
      <c r="K89" s="315"/>
      <c r="L89" s="316"/>
      <c r="M89" s="330">
        <f>'Order Form Group 1'!M73+'Order Form Group 2'!M73+'Order Form Group 3'!M73+'Order Form Group 4'!M73</f>
        <v>0</v>
      </c>
      <c r="N89" s="331"/>
      <c r="O89" s="287">
        <f>'Order Form Group 1'!O73+'Order Form Group 2'!O73+'Order Form Group 3'!O73+'Order Form Group 4'!O73</f>
        <v>0</v>
      </c>
      <c r="P89" s="288"/>
      <c r="Q89" s="50"/>
      <c r="R89" s="50"/>
    </row>
    <row r="90" spans="1:27" ht="15.95" customHeight="1" x14ac:dyDescent="0.25">
      <c r="A90" s="1"/>
      <c r="B90" s="307" t="str">
        <f t="shared" si="8"/>
        <v>13mm EPB MultiSmart®</v>
      </c>
      <c r="C90" s="307"/>
      <c r="D90" s="308"/>
      <c r="E90" s="220">
        <f>'Order Form Group 1'!E74+'Order Form Group 2'!E74+'Order Form Group 3'!E74+'Order Form Group 4'!E74</f>
        <v>0</v>
      </c>
      <c r="F90" s="221"/>
      <c r="G90" s="287">
        <f>'Order Form Group 1'!G74+'Order Form Group 2'!G74+'Order Form Group 3'!G74+'Order Form Group 4'!G74</f>
        <v>0</v>
      </c>
      <c r="H90" s="288"/>
      <c r="I90" s="30"/>
      <c r="J90" s="309" t="str">
        <f t="shared" si="7"/>
        <v>10mm EPB FireSmart®</v>
      </c>
      <c r="K90" s="309"/>
      <c r="L90" s="310"/>
      <c r="M90" s="222">
        <f>'Order Form Group 1'!M74+'Order Form Group 2'!M74+'Order Form Group 3'!M74+'Order Form Group 4'!M74</f>
        <v>0</v>
      </c>
      <c r="N90" s="223"/>
      <c r="O90" s="287">
        <f>'Order Form Group 1'!O74+'Order Form Group 2'!O74+'Order Form Group 3'!O74+'Order Form Group 4'!O74</f>
        <v>0</v>
      </c>
      <c r="P90" s="288"/>
      <c r="Q90" s="50"/>
      <c r="R90" s="50"/>
    </row>
    <row r="91" spans="1:27" ht="15.95" customHeight="1" x14ac:dyDescent="0.25">
      <c r="A91" s="1"/>
      <c r="B91" s="309" t="str">
        <f>B75</f>
        <v>16mm EPB FireSmart®</v>
      </c>
      <c r="C91" s="309"/>
      <c r="D91" s="310"/>
      <c r="E91" s="222">
        <f>'Order Form Group 1'!E75+'Order Form Group 2'!E75+'Order Form Group 3'!E75+'Order Form Group 4'!E75</f>
        <v>0</v>
      </c>
      <c r="F91" s="223"/>
      <c r="G91" s="287">
        <f>'Order Form Group 1'!G75+'Order Form Group 2'!G75+'Order Form Group 3'!G75+'Order Form Group 4'!G75</f>
        <v>0</v>
      </c>
      <c r="H91" s="288"/>
      <c r="I91" s="30"/>
      <c r="J91" s="309" t="str">
        <f t="shared" si="7"/>
        <v>13mm EPB FireSmart®</v>
      </c>
      <c r="K91" s="309"/>
      <c r="L91" s="310"/>
      <c r="M91" s="222">
        <f>'Order Form Group 1'!M75+'Order Form Group 2'!M75+'Order Form Group 3'!M75+'Order Form Group 4'!M75</f>
        <v>0</v>
      </c>
      <c r="N91" s="223"/>
      <c r="O91" s="287">
        <f>'Order Form Group 1'!O75+'Order Form Group 2'!O75+'Order Form Group 3'!O75+'Order Form Group 4'!O75</f>
        <v>0</v>
      </c>
      <c r="P91" s="288"/>
      <c r="Q91" s="50"/>
      <c r="R91" s="134"/>
    </row>
    <row r="92" spans="1:27" ht="9.6" customHeight="1" thickBot="1" x14ac:dyDescent="0.3">
      <c r="A92" s="1"/>
      <c r="B92" s="31"/>
      <c r="C92" s="31"/>
      <c r="D92" s="31"/>
      <c r="E92" s="32"/>
      <c r="F92" s="32"/>
      <c r="G92" s="17"/>
      <c r="H92" s="17"/>
      <c r="I92" s="30"/>
      <c r="J92" s="122"/>
      <c r="K92" s="122"/>
      <c r="L92" s="122"/>
      <c r="M92" s="32"/>
      <c r="N92" s="32"/>
      <c r="O92" s="17"/>
      <c r="P92" s="17"/>
      <c r="Q92" s="50"/>
      <c r="R92" s="50"/>
    </row>
    <row r="93" spans="1:27" ht="19.5" thickBot="1" x14ac:dyDescent="0.35">
      <c r="A93" s="1"/>
      <c r="B93" s="40"/>
      <c r="C93" s="41"/>
      <c r="D93" s="41"/>
      <c r="E93" s="41"/>
      <c r="F93" s="41"/>
      <c r="G93" s="41"/>
      <c r="H93" s="41"/>
      <c r="I93" s="41"/>
      <c r="J93" s="333" t="s">
        <v>119</v>
      </c>
      <c r="K93" s="333"/>
      <c r="L93" s="42" t="s">
        <v>105</v>
      </c>
      <c r="M93" s="336">
        <f>SUM(E86:F91,M86:N91)</f>
        <v>0</v>
      </c>
      <c r="N93" s="337"/>
      <c r="O93" s="334" t="str">
        <f>IF(SUM(G86:H91,O86:P91)=0,"",SUM(G86:H91,O86:P91))</f>
        <v/>
      </c>
      <c r="P93" s="335"/>
      <c r="Q93" s="50"/>
      <c r="R93" s="50"/>
    </row>
    <row r="94" spans="1:27" ht="6.9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50"/>
      <c r="R94" s="50"/>
    </row>
    <row r="95" spans="1:27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28"/>
      <c r="N95" s="57">
        <f>DROPDOWN!T127</f>
        <v>0</v>
      </c>
      <c r="O95" s="56" t="str">
        <f>DROPDOWN!U126</f>
        <v>Kilos</v>
      </c>
      <c r="Q95" s="50"/>
      <c r="R95" s="50"/>
    </row>
    <row r="96" spans="1:27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"/>
      <c r="N96" s="2"/>
      <c r="O96" s="2"/>
      <c r="P96" s="2"/>
      <c r="Q96" s="50"/>
      <c r="R96" s="50"/>
    </row>
    <row r="97" spans="17:18" ht="15" customHeight="1" x14ac:dyDescent="0.25">
      <c r="Q97" s="50"/>
      <c r="R97" s="50"/>
    </row>
    <row r="98" spans="17:18" ht="15" customHeight="1" x14ac:dyDescent="0.25"/>
    <row r="99" spans="17:18" ht="15" customHeight="1" x14ac:dyDescent="0.25"/>
    <row r="100" spans="17:18" ht="15" customHeight="1" x14ac:dyDescent="0.25"/>
    <row r="101" spans="17:18" ht="15" customHeight="1" x14ac:dyDescent="0.25"/>
    <row r="102" spans="17:18" ht="15" customHeight="1" x14ac:dyDescent="0.25"/>
    <row r="103" spans="17:18" ht="15" customHeight="1" x14ac:dyDescent="0.25"/>
    <row r="104" spans="17:18" ht="15" customHeight="1" x14ac:dyDescent="0.25"/>
    <row r="105" spans="17:18" ht="15" customHeight="1" x14ac:dyDescent="0.25"/>
    <row r="106" spans="17:18" ht="15" customHeight="1" x14ac:dyDescent="0.25"/>
    <row r="107" spans="17:18" ht="15" customHeight="1" x14ac:dyDescent="0.25"/>
    <row r="108" spans="17:18" ht="15" customHeight="1" x14ac:dyDescent="0.25"/>
    <row r="109" spans="17:18" ht="15" customHeight="1" x14ac:dyDescent="0.25"/>
    <row r="110" spans="17:18" ht="15" customHeight="1" x14ac:dyDescent="0.25"/>
    <row r="111" spans="17:18" ht="15" customHeight="1" x14ac:dyDescent="0.25"/>
    <row r="112" spans="17:1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</sheetData>
  <sheetProtection sheet="1"/>
  <mergeCells count="343">
    <mergeCell ref="B89:D89"/>
    <mergeCell ref="E19:F19"/>
    <mergeCell ref="G19:H19"/>
    <mergeCell ref="E22:F22"/>
    <mergeCell ref="G22:H22"/>
    <mergeCell ref="E25:F25"/>
    <mergeCell ref="G25:H25"/>
    <mergeCell ref="G42:H42"/>
    <mergeCell ref="E48:F48"/>
    <mergeCell ref="G48:H48"/>
    <mergeCell ref="E20:F20"/>
    <mergeCell ref="G20:H20"/>
    <mergeCell ref="E29:F29"/>
    <mergeCell ref="E30:F30"/>
    <mergeCell ref="G44:H44"/>
    <mergeCell ref="E45:F45"/>
    <mergeCell ref="G45:H45"/>
    <mergeCell ref="G65:H65"/>
    <mergeCell ref="E66:F66"/>
    <mergeCell ref="B88:D88"/>
    <mergeCell ref="E44:F44"/>
    <mergeCell ref="G47:H47"/>
    <mergeCell ref="E47:F47"/>
    <mergeCell ref="G46:H46"/>
    <mergeCell ref="E67:F67"/>
    <mergeCell ref="G67:H67"/>
    <mergeCell ref="E56:F56"/>
    <mergeCell ref="E59:F59"/>
    <mergeCell ref="E32:F32"/>
    <mergeCell ref="E60:F60"/>
    <mergeCell ref="E57:F57"/>
    <mergeCell ref="E51:F51"/>
    <mergeCell ref="G51:H51"/>
    <mergeCell ref="E52:F52"/>
    <mergeCell ref="G52:H52"/>
    <mergeCell ref="E53:F53"/>
    <mergeCell ref="G53:H53"/>
    <mergeCell ref="G56:H56"/>
    <mergeCell ref="G59:H59"/>
    <mergeCell ref="G60:H60"/>
    <mergeCell ref="G57:H57"/>
    <mergeCell ref="E58:F58"/>
    <mergeCell ref="G58:H58"/>
    <mergeCell ref="G33:H33"/>
    <mergeCell ref="E40:F40"/>
    <mergeCell ref="G40:H40"/>
    <mergeCell ref="K16:L16"/>
    <mergeCell ref="E43:F43"/>
    <mergeCell ref="G41:H41"/>
    <mergeCell ref="K10:L10"/>
    <mergeCell ref="E26:F26"/>
    <mergeCell ref="G26:H26"/>
    <mergeCell ref="E23:F23"/>
    <mergeCell ref="G23:H23"/>
    <mergeCell ref="E24:F24"/>
    <mergeCell ref="G24:H24"/>
    <mergeCell ref="E21:F21"/>
    <mergeCell ref="G21:H21"/>
    <mergeCell ref="G28:H28"/>
    <mergeCell ref="B28:F28"/>
    <mergeCell ref="G31:H31"/>
    <mergeCell ref="G32:H32"/>
    <mergeCell ref="G29:H29"/>
    <mergeCell ref="G30:H30"/>
    <mergeCell ref="G38:H38"/>
    <mergeCell ref="J18:P18"/>
    <mergeCell ref="M20:N20"/>
    <mergeCell ref="O20:P20"/>
    <mergeCell ref="E31:F31"/>
    <mergeCell ref="E33:F33"/>
    <mergeCell ref="O14:P14"/>
    <mergeCell ref="G18:H18"/>
    <mergeCell ref="O12:P12"/>
    <mergeCell ref="O13:P13"/>
    <mergeCell ref="C15:H15"/>
    <mergeCell ref="C16:H16"/>
    <mergeCell ref="C13:D13"/>
    <mergeCell ref="E13:F13"/>
    <mergeCell ref="G13:H13"/>
    <mergeCell ref="K15:L15"/>
    <mergeCell ref="M15:N15"/>
    <mergeCell ref="O15:P15"/>
    <mergeCell ref="E14:F14"/>
    <mergeCell ref="E12:F12"/>
    <mergeCell ref="G12:H12"/>
    <mergeCell ref="M16:N16"/>
    <mergeCell ref="O16:P16"/>
    <mergeCell ref="M13:N13"/>
    <mergeCell ref="K13:L13"/>
    <mergeCell ref="K14:L14"/>
    <mergeCell ref="M14:N14"/>
    <mergeCell ref="B18:F18"/>
    <mergeCell ref="B14:B16"/>
    <mergeCell ref="G14:H14"/>
    <mergeCell ref="O42:P42"/>
    <mergeCell ref="B41:F41"/>
    <mergeCell ref="E42:F42"/>
    <mergeCell ref="O27:P27"/>
    <mergeCell ref="M30:N30"/>
    <mergeCell ref="O30:P30"/>
    <mergeCell ref="O32:P32"/>
    <mergeCell ref="G39:H39"/>
    <mergeCell ref="M29:N29"/>
    <mergeCell ref="M31:N31"/>
    <mergeCell ref="E39:F39"/>
    <mergeCell ref="O37:P37"/>
    <mergeCell ref="E34:F34"/>
    <mergeCell ref="G34:H34"/>
    <mergeCell ref="M38:N38"/>
    <mergeCell ref="O38:P38"/>
    <mergeCell ref="B36:F36"/>
    <mergeCell ref="E35:F35"/>
    <mergeCell ref="G35:H35"/>
    <mergeCell ref="M39:N39"/>
    <mergeCell ref="O39:P39"/>
    <mergeCell ref="G36:H36"/>
    <mergeCell ref="O41:P41"/>
    <mergeCell ref="E38:F38"/>
    <mergeCell ref="M19:N19"/>
    <mergeCell ref="O19:P19"/>
    <mergeCell ref="M40:N40"/>
    <mergeCell ref="O40:P40"/>
    <mergeCell ref="E37:F37"/>
    <mergeCell ref="J37:N37"/>
    <mergeCell ref="M41:N41"/>
    <mergeCell ref="E27:F27"/>
    <mergeCell ref="G27:H27"/>
    <mergeCell ref="M23:N23"/>
    <mergeCell ref="O23:P23"/>
    <mergeCell ref="M21:N21"/>
    <mergeCell ref="O21:P21"/>
    <mergeCell ref="M48:N48"/>
    <mergeCell ref="O48:P48"/>
    <mergeCell ref="M25:N25"/>
    <mergeCell ref="O25:P25"/>
    <mergeCell ref="M26:N26"/>
    <mergeCell ref="J45:N45"/>
    <mergeCell ref="O26:P26"/>
    <mergeCell ref="M24:N24"/>
    <mergeCell ref="O24:P24"/>
    <mergeCell ref="M28:N28"/>
    <mergeCell ref="O28:P28"/>
    <mergeCell ref="O31:P31"/>
    <mergeCell ref="M32:N32"/>
    <mergeCell ref="M22:N22"/>
    <mergeCell ref="O22:P22"/>
    <mergeCell ref="M43:N43"/>
    <mergeCell ref="O43:P43"/>
    <mergeCell ref="O29:P29"/>
    <mergeCell ref="M36:N36"/>
    <mergeCell ref="O36:P36"/>
    <mergeCell ref="M44:N44"/>
    <mergeCell ref="O44:P44"/>
    <mergeCell ref="M49:N49"/>
    <mergeCell ref="M46:N46"/>
    <mergeCell ref="O46:P46"/>
    <mergeCell ref="O49:P49"/>
    <mergeCell ref="M54:N54"/>
    <mergeCell ref="O54:P54"/>
    <mergeCell ref="B62:F62"/>
    <mergeCell ref="M55:N55"/>
    <mergeCell ref="M47:N47"/>
    <mergeCell ref="O47:P47"/>
    <mergeCell ref="M58:N58"/>
    <mergeCell ref="O58:P58"/>
    <mergeCell ref="O34:P34"/>
    <mergeCell ref="M61:N61"/>
    <mergeCell ref="O61:P61"/>
    <mergeCell ref="M53:N53"/>
    <mergeCell ref="O53:P53"/>
    <mergeCell ref="M59:N59"/>
    <mergeCell ref="O59:P59"/>
    <mergeCell ref="E46:F46"/>
    <mergeCell ref="G43:H43"/>
    <mergeCell ref="O60:P60"/>
    <mergeCell ref="J60:N60"/>
    <mergeCell ref="G54:H54"/>
    <mergeCell ref="E55:F55"/>
    <mergeCell ref="G55:H55"/>
    <mergeCell ref="M57:N57"/>
    <mergeCell ref="O57:P57"/>
    <mergeCell ref="O55:P55"/>
    <mergeCell ref="M35:N35"/>
    <mergeCell ref="O35:P35"/>
    <mergeCell ref="E49:F49"/>
    <mergeCell ref="M52:N52"/>
    <mergeCell ref="B50:F50"/>
    <mergeCell ref="G50:H50"/>
    <mergeCell ref="B54:F54"/>
    <mergeCell ref="E63:F63"/>
    <mergeCell ref="G63:H63"/>
    <mergeCell ref="O73:P73"/>
    <mergeCell ref="B70:D70"/>
    <mergeCell ref="O56:P56"/>
    <mergeCell ref="B73:D73"/>
    <mergeCell ref="B72:D72"/>
    <mergeCell ref="O62:P62"/>
    <mergeCell ref="M63:N63"/>
    <mergeCell ref="O63:P63"/>
    <mergeCell ref="B68:H68"/>
    <mergeCell ref="M73:N73"/>
    <mergeCell ref="J68:P68"/>
    <mergeCell ref="O72:P72"/>
    <mergeCell ref="B69:D69"/>
    <mergeCell ref="E69:F69"/>
    <mergeCell ref="G69:H69"/>
    <mergeCell ref="J69:L69"/>
    <mergeCell ref="M69:N69"/>
    <mergeCell ref="O69:P69"/>
    <mergeCell ref="G70:H70"/>
    <mergeCell ref="J72:L72"/>
    <mergeCell ref="M72:N72"/>
    <mergeCell ref="E64:F64"/>
    <mergeCell ref="O77:P77"/>
    <mergeCell ref="B79:D79"/>
    <mergeCell ref="B74:D74"/>
    <mergeCell ref="E74:F74"/>
    <mergeCell ref="G74:H74"/>
    <mergeCell ref="B86:D86"/>
    <mergeCell ref="E86:F86"/>
    <mergeCell ref="G86:H86"/>
    <mergeCell ref="E79:H79"/>
    <mergeCell ref="I79:J79"/>
    <mergeCell ref="J86:L86"/>
    <mergeCell ref="J85:L85"/>
    <mergeCell ref="M85:N85"/>
    <mergeCell ref="O85:P85"/>
    <mergeCell ref="B84:H84"/>
    <mergeCell ref="J84:P84"/>
    <mergeCell ref="B82:P82"/>
    <mergeCell ref="G85:H85"/>
    <mergeCell ref="M77:N77"/>
    <mergeCell ref="B85:D85"/>
    <mergeCell ref="J74:L74"/>
    <mergeCell ref="M74:N74"/>
    <mergeCell ref="O74:P74"/>
    <mergeCell ref="B75:D75"/>
    <mergeCell ref="E91:F91"/>
    <mergeCell ref="G91:H91"/>
    <mergeCell ref="M86:N86"/>
    <mergeCell ref="O86:P86"/>
    <mergeCell ref="M88:N88"/>
    <mergeCell ref="O88:P88"/>
    <mergeCell ref="J93:K93"/>
    <mergeCell ref="M93:N93"/>
    <mergeCell ref="O93:P93"/>
    <mergeCell ref="J87:L87"/>
    <mergeCell ref="M87:N87"/>
    <mergeCell ref="O87:P87"/>
    <mergeCell ref="J91:L91"/>
    <mergeCell ref="M91:N91"/>
    <mergeCell ref="O91:P91"/>
    <mergeCell ref="J88:L88"/>
    <mergeCell ref="O89:P89"/>
    <mergeCell ref="E87:F87"/>
    <mergeCell ref="G87:H87"/>
    <mergeCell ref="J89:L89"/>
    <mergeCell ref="M89:N89"/>
    <mergeCell ref="E88:F88"/>
    <mergeCell ref="G88:H88"/>
    <mergeCell ref="E75:F75"/>
    <mergeCell ref="G75:H75"/>
    <mergeCell ref="J71:L71"/>
    <mergeCell ref="M71:N71"/>
    <mergeCell ref="O71:P71"/>
    <mergeCell ref="J75:L75"/>
    <mergeCell ref="J73:L73"/>
    <mergeCell ref="M75:N75"/>
    <mergeCell ref="O75:P75"/>
    <mergeCell ref="G71:H71"/>
    <mergeCell ref="E73:F73"/>
    <mergeCell ref="G73:H73"/>
    <mergeCell ref="E72:F72"/>
    <mergeCell ref="G72:H72"/>
    <mergeCell ref="J27:N27"/>
    <mergeCell ref="O45:P45"/>
    <mergeCell ref="G64:H64"/>
    <mergeCell ref="M70:N70"/>
    <mergeCell ref="O70:P70"/>
    <mergeCell ref="M56:N56"/>
    <mergeCell ref="M67:N67"/>
    <mergeCell ref="M65:N65"/>
    <mergeCell ref="O65:P65"/>
    <mergeCell ref="G66:H66"/>
    <mergeCell ref="O52:P52"/>
    <mergeCell ref="M50:N50"/>
    <mergeCell ref="O50:P50"/>
    <mergeCell ref="O51:P51"/>
    <mergeCell ref="J51:N51"/>
    <mergeCell ref="M33:N33"/>
    <mergeCell ref="O33:P33"/>
    <mergeCell ref="G37:H37"/>
    <mergeCell ref="M42:N42"/>
    <mergeCell ref="O67:P67"/>
    <mergeCell ref="G62:H62"/>
    <mergeCell ref="M64:N64"/>
    <mergeCell ref="O64:P64"/>
    <mergeCell ref="M34:N34"/>
    <mergeCell ref="C2:G2"/>
    <mergeCell ref="B5:N5"/>
    <mergeCell ref="B6:P6"/>
    <mergeCell ref="B7:P7"/>
    <mergeCell ref="B8:G8"/>
    <mergeCell ref="I8:P9"/>
    <mergeCell ref="C4:J4"/>
    <mergeCell ref="L4:N4"/>
    <mergeCell ref="C12:D12"/>
    <mergeCell ref="K12:L12"/>
    <mergeCell ref="M12:N12"/>
    <mergeCell ref="H2:I2"/>
    <mergeCell ref="K2:P2"/>
    <mergeCell ref="E11:F11"/>
    <mergeCell ref="G11:H11"/>
    <mergeCell ref="M11:N11"/>
    <mergeCell ref="O11:P11"/>
    <mergeCell ref="M10:N10"/>
    <mergeCell ref="O10:P10"/>
    <mergeCell ref="C11:D11"/>
    <mergeCell ref="C10:D10"/>
    <mergeCell ref="B91:D91"/>
    <mergeCell ref="M90:N90"/>
    <mergeCell ref="O90:P90"/>
    <mergeCell ref="E85:F85"/>
    <mergeCell ref="B90:D90"/>
    <mergeCell ref="E90:F90"/>
    <mergeCell ref="G90:H90"/>
    <mergeCell ref="G49:H49"/>
    <mergeCell ref="E10:F10"/>
    <mergeCell ref="G10:H10"/>
    <mergeCell ref="K11:L11"/>
    <mergeCell ref="E89:F89"/>
    <mergeCell ref="G89:H89"/>
    <mergeCell ref="K79:L79"/>
    <mergeCell ref="J90:L90"/>
    <mergeCell ref="B87:D87"/>
    <mergeCell ref="B71:D71"/>
    <mergeCell ref="E71:F71"/>
    <mergeCell ref="E70:F70"/>
    <mergeCell ref="J70:L70"/>
    <mergeCell ref="M66:N66"/>
    <mergeCell ref="O66:P66"/>
    <mergeCell ref="E65:F65"/>
    <mergeCell ref="M62:N62"/>
  </mergeCells>
  <conditionalFormatting sqref="G20:H27 G64:H66 G70:H75 O70:P75 G86:H91 O86:P91">
    <cfRule type="expression" dxfId="72" priority="63">
      <formula>G20=0</formula>
    </cfRule>
  </conditionalFormatting>
  <conditionalFormatting sqref="G30:H35">
    <cfRule type="expression" dxfId="71" priority="57">
      <formula>G30=0</formula>
    </cfRule>
  </conditionalFormatting>
  <conditionalFormatting sqref="G38:H40">
    <cfRule type="expression" dxfId="70" priority="55">
      <formula>G38=0</formula>
    </cfRule>
  </conditionalFormatting>
  <conditionalFormatting sqref="G43:H49">
    <cfRule type="expression" dxfId="69" priority="7">
      <formula>G43=0</formula>
    </cfRule>
  </conditionalFormatting>
  <conditionalFormatting sqref="G52:H53">
    <cfRule type="expression" dxfId="68" priority="1">
      <formula>G52=0</formula>
    </cfRule>
  </conditionalFormatting>
  <conditionalFormatting sqref="G56:H60">
    <cfRule type="expression" dxfId="67" priority="94">
      <formula>G56=0</formula>
    </cfRule>
  </conditionalFormatting>
  <conditionalFormatting sqref="O20:P26">
    <cfRule type="expression" dxfId="61" priority="6">
      <formula>O20=0</formula>
    </cfRule>
  </conditionalFormatting>
  <conditionalFormatting sqref="O29:P36">
    <cfRule type="expression" dxfId="60" priority="41">
      <formula>O29=0</formula>
    </cfRule>
  </conditionalFormatting>
  <conditionalFormatting sqref="O39:P44">
    <cfRule type="expression" dxfId="59" priority="88">
      <formula>O39=0</formula>
    </cfRule>
  </conditionalFormatting>
  <conditionalFormatting sqref="O47:P50">
    <cfRule type="expression" dxfId="58" priority="84">
      <formula>O47=0</formula>
    </cfRule>
  </conditionalFormatting>
  <conditionalFormatting sqref="O53:P59">
    <cfRule type="expression" dxfId="57" priority="4">
      <formula>O53=0</formula>
    </cfRule>
  </conditionalFormatting>
  <conditionalFormatting sqref="O62:P66">
    <cfRule type="expression" dxfId="56" priority="73">
      <formula>O62=0</formula>
    </cfRule>
  </conditionalFormatting>
  <dataValidations count="3">
    <dataValidation type="whole" allowBlank="1" showInputMessage="1" showErrorMessage="1" sqref="M29:M36 E20:E27 M47:M50 E64:E66 E56:E60 E30:E35 M39:M44 E38:E40 M62:M66 E43:E49 M20:M26 E52:E53 M53:M59" xr:uid="{025280C9-CDBC-44D3-B306-DD9CFCC45742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16/3/23  and date must be later than 1st Jan 2023" sqref="G12:H12" xr:uid="{03FEBED7-AEB7-4AF2-A3E2-8DBC42801BD8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16/2/25  and date must be later than 1st Jan 2025" sqref="K10:L10" xr:uid="{6A3F4A74-1594-4384-B7B6-9C66A0D4842E}">
      <formula1>44927</formula1>
      <formula2>46022</formula2>
    </dataValidation>
  </dataValidations>
  <hyperlinks>
    <hyperlink ref="L4" r:id="rId1" display="sales@elephantplasterboard.co.nz" xr:uid="{E018AEAC-3384-4C38-BF00-A1943E74969E}"/>
    <hyperlink ref="K79" r:id="rId2" xr:uid="{602C7BEE-927B-47EC-BABE-A3E36FC9A8C7}"/>
    <hyperlink ref="E79" r:id="rId3" display="info@elephantplasterboard.co.nz" xr:uid="{AA2C26ED-2687-4ED3-9870-A169E63C3A58}"/>
  </hyperlinks>
  <printOptions horizontalCentered="1"/>
  <pageMargins left="7.874015748031496E-2" right="7.874015748031496E-2" top="7.874015748031496E-2" bottom="7.874015748031496E-2" header="0" footer="0"/>
  <pageSetup paperSize="9" scale="61" orientation="portrait" r:id="rId4"/>
  <ignoredErrors>
    <ignoredError sqref="C10:C11 G10:G11 C13 C15:C16 K15 O15 G12: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4126D00A-6139-4042-8665-77674F23464F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9" id="{A53BE053-3698-4BFF-A3FD-194770D28579}">
            <xm:f>DROPDOWN!$I$39&lt;&gt;1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14:cfRule type="expression" priority="10" id="{95925DCB-A136-4600-A405-CFB568E54BE4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5" id="{7421F7A1-1461-4452-B158-A554289F7FBB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M10:M12</xm:sqref>
        </x14:conditionalFormatting>
        <x14:conditionalFormatting xmlns:xm="http://schemas.microsoft.com/office/excel/2006/main">
          <x14:cfRule type="expression" priority="106" id="{AD466758-0797-4C5E-8338-415ACDC7DF4E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C725C07-334E-4EDE-9B3F-513829C44302}">
          <x14:formula1>
            <xm:f>DROPDOWN!$B$12:$B$14</xm:f>
          </x14:formula1>
          <xm:sqref>K12:L12</xm:sqref>
        </x14:dataValidation>
        <x14:dataValidation type="list" allowBlank="1" showInputMessage="1" showErrorMessage="1" xr:uid="{CA3568C6-801B-4B79-8D5E-EEC955A9B42B}">
          <x14:formula1>
            <xm:f>DROPDOWN!$B$47:$B$50</xm:f>
          </x14:formula1>
          <xm:sqref>O13</xm:sqref>
        </x14:dataValidation>
        <x14:dataValidation type="list" allowBlank="1" showInputMessage="1" showErrorMessage="1" xr:uid="{591DD86B-6634-4106-AB75-CB660A29DFFE}">
          <x14:formula1>
            <xm:f>DROPDOWN!$B$53:$B$60</xm:f>
          </x14:formula1>
          <xm:sqref>K13</xm:sqref>
        </x14:dataValidation>
        <x14:dataValidation type="list" allowBlank="1" showInputMessage="1" showErrorMessage="1" xr:uid="{A06B9E00-24E6-4C41-ACDD-DA11BE6B6B1A}">
          <x14:formula1>
            <xm:f>DROPDOWN!$B$18:$B$20</xm:f>
          </x14:formula1>
          <xm:sqref>O11</xm:sqref>
        </x14:dataValidation>
        <x14:dataValidation type="list" allowBlank="1" showInputMessage="1" showErrorMessage="1" xr:uid="{A0FCC412-7E8C-43A5-8A5C-FCD6C5501B25}">
          <x14:formula1>
            <xm:f>DROPDOWN!$B$29:$B$33</xm:f>
          </x14:formula1>
          <xm:sqref>O10</xm:sqref>
        </x14:dataValidation>
        <x14:dataValidation type="list" allowBlank="1" showInputMessage="1" showErrorMessage="1" xr:uid="{57FBC1B5-ADB0-42B9-9511-171120B03566}">
          <x14:formula1>
            <xm:f>DROPDOWN!$B$36:$B$43</xm:f>
          </x14:formula1>
          <xm:sqref>K11</xm:sqref>
        </x14:dataValidation>
        <x14:dataValidation type="list" allowBlank="1" showInputMessage="1" showErrorMessage="1" xr:uid="{9DC8AA92-6C10-4BA8-AD61-30B624A9835D}">
          <x14:formula1>
            <xm:f>DROPDOWN!$B$3:$B$8</xm:f>
          </x14:formula1>
          <xm:sqref>C12</xm:sqref>
        </x14:dataValidation>
        <x14:dataValidation type="list" allowBlank="1" showInputMessage="1" showErrorMessage="1" xr:uid="{3F190FD6-3696-4F33-9055-50909914EAD9}">
          <x14:formula1>
            <xm:f>DROPDOWN!$B$23:$B$26</xm:f>
          </x14:formula1>
          <xm:sqref>O12:P12</xm:sqref>
        </x14:dataValidation>
        <x14:dataValidation type="list" allowBlank="1" showInputMessage="1" showErrorMessage="1" xr:uid="{37031232-79FA-4C34-8AAD-998B92FC7F4C}">
          <x14:formula1>
            <xm:f>DROPDOWN!$G$47:$G$49</xm:f>
          </x14:formula1>
          <xm:sqref>O16:P16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A75C-FFCF-4DA8-A35B-87ACAECAA351}">
  <sheetPr codeName="Sheet5">
    <pageSetUpPr fitToPage="1"/>
  </sheetPr>
  <dimension ref="A1:AD162"/>
  <sheetViews>
    <sheetView zoomScale="90" zoomScaleNormal="90" workbookViewId="0">
      <selection activeCell="E20" sqref="E20:F20"/>
    </sheetView>
  </sheetViews>
  <sheetFormatPr defaultRowHeight="15" x14ac:dyDescent="0.25"/>
  <cols>
    <col min="1" max="1" width="1.7109375" customWidth="1"/>
    <col min="2" max="2" width="16.7109375" customWidth="1"/>
    <col min="3" max="4" width="14.7109375" customWidth="1"/>
    <col min="5" max="8" width="8.7109375" customWidth="1"/>
    <col min="9" max="9" width="2.7109375" customWidth="1"/>
    <col min="10" max="10" width="16.7109375" customWidth="1"/>
    <col min="11" max="12" width="14.7109375" customWidth="1"/>
    <col min="13" max="16" width="8.7109375" style="11" customWidth="1"/>
    <col min="18" max="18" width="9.140625" customWidth="1"/>
    <col min="20" max="22" width="9.140625" customWidth="1"/>
  </cols>
  <sheetData>
    <row r="1" spans="1:30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50"/>
      <c r="R1" s="50"/>
    </row>
    <row r="2" spans="1:30" ht="20.100000000000001" customHeight="1" x14ac:dyDescent="0.35">
      <c r="A2" s="1"/>
      <c r="B2" s="71" t="str">
        <f>'Order Form Group 1'!B2</f>
        <v>25.01 v1</v>
      </c>
      <c r="C2" s="341" t="str">
        <f>'Order Form Group 1'!C2</f>
        <v xml:space="preserve">EPB® PLASTERBOARD ORDER FORM  </v>
      </c>
      <c r="D2" s="341"/>
      <c r="E2" s="341"/>
      <c r="F2" s="341"/>
      <c r="G2" s="341"/>
      <c r="H2" s="341" t="s">
        <v>104</v>
      </c>
      <c r="I2" s="341"/>
      <c r="J2" s="89">
        <f ca="1">_xlfn.SHEET()</f>
        <v>4</v>
      </c>
      <c r="K2" s="226" t="str">
        <f>CONCATENATE(K13,DROPDOWN!J8,K14,DROPDOWN!J9,O13)</f>
        <v xml:space="preserve">  </v>
      </c>
      <c r="L2" s="227"/>
      <c r="M2" s="227"/>
      <c r="N2" s="227"/>
      <c r="O2" s="227"/>
      <c r="P2" s="228"/>
      <c r="Q2" s="129"/>
      <c r="R2" s="50"/>
    </row>
    <row r="3" spans="1:30" ht="4.1500000000000004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130"/>
      <c r="R3" s="50"/>
    </row>
    <row r="4" spans="1:30" ht="12" customHeight="1" x14ac:dyDescent="0.25">
      <c r="A4" s="1"/>
      <c r="B4" s="44" t="str">
        <f>'Order Form Group 1'!B4</f>
        <v>USING THIS FORM:</v>
      </c>
      <c r="C4" s="229" t="s">
        <v>128</v>
      </c>
      <c r="D4" s="229"/>
      <c r="E4" s="229"/>
      <c r="F4" s="229"/>
      <c r="G4" s="229"/>
      <c r="H4" s="229"/>
      <c r="I4" s="229"/>
      <c r="J4" s="229"/>
      <c r="K4" s="73" t="s">
        <v>129</v>
      </c>
      <c r="L4" s="230" t="str">
        <f>'Order Form Group 1'!L4</f>
        <v>sales@epb.co.nz</v>
      </c>
      <c r="M4" s="230"/>
      <c r="N4" s="230"/>
      <c r="O4" s="67"/>
      <c r="P4" s="28"/>
      <c r="Q4" s="131"/>
      <c r="R4" s="131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ht="12" customHeight="1" x14ac:dyDescent="0.25">
      <c r="A5" s="1"/>
      <c r="B5" s="231" t="s">
        <v>127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68"/>
      <c r="P5" s="69"/>
      <c r="Q5" s="130"/>
      <c r="R5" s="132" t="s">
        <v>175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ht="12" customHeight="1" x14ac:dyDescent="0.25">
      <c r="A6" s="1"/>
      <c r="B6" s="231" t="s">
        <v>125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130"/>
      <c r="R6" s="5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2" customHeight="1" x14ac:dyDescent="0.25">
      <c r="A7" s="1"/>
      <c r="B7" s="232" t="s">
        <v>126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30"/>
      <c r="R7" s="5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t="12" customHeight="1" x14ac:dyDescent="0.25">
      <c r="A8" s="1"/>
      <c r="B8" s="231" t="s">
        <v>122</v>
      </c>
      <c r="C8" s="231"/>
      <c r="D8" s="231"/>
      <c r="E8" s="231"/>
      <c r="F8" s="231"/>
      <c r="G8" s="231"/>
      <c r="H8" s="68"/>
      <c r="I8" s="233" t="str">
        <f>'Order Form Group 1'!I8</f>
        <v xml:space="preserve">N.B.  All orders are subject to the Merchant and EPNZ Limited  confirmation. </v>
      </c>
      <c r="J8" s="233"/>
      <c r="K8" s="233"/>
      <c r="L8" s="233"/>
      <c r="M8" s="233"/>
      <c r="N8" s="233"/>
      <c r="O8" s="233"/>
      <c r="P8" s="233"/>
      <c r="Q8" s="130"/>
      <c r="R8" s="5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t="3.6" customHeight="1" x14ac:dyDescent="0.25">
      <c r="A9" s="1"/>
      <c r="B9" s="70"/>
      <c r="C9" s="70"/>
      <c r="D9" s="70"/>
      <c r="E9" s="70"/>
      <c r="F9" s="70"/>
      <c r="G9" s="70"/>
      <c r="H9" s="70"/>
      <c r="I9" s="233"/>
      <c r="J9" s="233"/>
      <c r="K9" s="233"/>
      <c r="L9" s="233"/>
      <c r="M9" s="233"/>
      <c r="N9" s="233"/>
      <c r="O9" s="233"/>
      <c r="P9" s="233"/>
      <c r="Q9" s="130"/>
      <c r="R9" s="5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ht="20.100000000000001" customHeight="1" x14ac:dyDescent="0.25">
      <c r="A10" s="1"/>
      <c r="B10" s="23" t="s">
        <v>4</v>
      </c>
      <c r="C10" s="245" t="str">
        <f>IF('Order Form Group 1'!C10="","",'Order Form Group 1'!C10)</f>
        <v/>
      </c>
      <c r="D10" s="245"/>
      <c r="E10" s="234" t="s">
        <v>5</v>
      </c>
      <c r="F10" s="234"/>
      <c r="G10" s="245" t="str">
        <f>IF('Order Form Group 1'!G10="","",'Order Form Group 1'!G10)</f>
        <v/>
      </c>
      <c r="H10" s="252"/>
      <c r="I10" s="4"/>
      <c r="J10" s="22" t="str">
        <f>IF(OR(C12=DROPDOWN!B4,C12=DROPDOWN!B7),"PICK UP DATE:","DELIVERY DATE:")</f>
        <v>DELIVERY DATE:</v>
      </c>
      <c r="K10" s="249"/>
      <c r="L10" s="249"/>
      <c r="M10" s="261" t="str">
        <f>IF(OR(C12=DROPDOWN!B4,C12=DROPDOWN!B7),"PICK UP TIME:","DELIVERY TIME:")</f>
        <v>DELIVERY TIME:</v>
      </c>
      <c r="N10" s="261"/>
      <c r="O10" s="259" t="s">
        <v>1</v>
      </c>
      <c r="P10" s="260"/>
      <c r="Q10" s="50"/>
      <c r="R10" s="50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20.100000000000001" customHeight="1" x14ac:dyDescent="0.25">
      <c r="A11" s="1"/>
      <c r="B11" s="23" t="s">
        <v>113</v>
      </c>
      <c r="C11" s="235" t="str">
        <f>IF('Order Form Group 1'!C11="","",'Order Form Group 1'!C11)</f>
        <v/>
      </c>
      <c r="D11" s="235"/>
      <c r="E11" s="234" t="s">
        <v>6</v>
      </c>
      <c r="F11" s="234"/>
      <c r="G11" s="245" t="str">
        <f>IF('Order Form Group 1'!G11="","",'Order Form Group 1'!G11)</f>
        <v/>
      </c>
      <c r="H11" s="252"/>
      <c r="I11" s="4"/>
      <c r="J11" s="22" t="s">
        <v>136</v>
      </c>
      <c r="K11" s="259" t="s">
        <v>1</v>
      </c>
      <c r="L11" s="259"/>
      <c r="M11" s="261" t="s">
        <v>7</v>
      </c>
      <c r="N11" s="261"/>
      <c r="O11" s="259" t="s">
        <v>1</v>
      </c>
      <c r="P11" s="260"/>
      <c r="Q11" s="50"/>
      <c r="R11" s="5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20.100000000000001" customHeight="1" x14ac:dyDescent="0.25">
      <c r="A12" s="1"/>
      <c r="B12" s="23" t="s">
        <v>133</v>
      </c>
      <c r="C12" s="359" t="s">
        <v>1</v>
      </c>
      <c r="D12" s="359"/>
      <c r="E12" s="234" t="s">
        <v>8</v>
      </c>
      <c r="F12" s="234"/>
      <c r="G12" s="264" t="str">
        <f>IF('Order Form Group 1'!G12="","",'Order Form Group 1'!G12)</f>
        <v/>
      </c>
      <c r="H12" s="265"/>
      <c r="I12" s="4"/>
      <c r="J12" s="22" t="s">
        <v>132</v>
      </c>
      <c r="K12" s="259" t="s">
        <v>10</v>
      </c>
      <c r="L12" s="259"/>
      <c r="M12" s="261" t="s">
        <v>11</v>
      </c>
      <c r="N12" s="261"/>
      <c r="O12" s="259" t="s">
        <v>1</v>
      </c>
      <c r="P12" s="260"/>
      <c r="Q12" s="50"/>
      <c r="R12" s="50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20.100000000000001" customHeight="1" x14ac:dyDescent="0.25">
      <c r="A13" s="1"/>
      <c r="B13" s="23" t="s">
        <v>0</v>
      </c>
      <c r="C13" s="245" t="str">
        <f>IF('Order Form Group 1'!C13="","",'Order Form Group 1'!C13)</f>
        <v/>
      </c>
      <c r="D13" s="245"/>
      <c r="E13" s="234" t="s">
        <v>2</v>
      </c>
      <c r="F13" s="234"/>
      <c r="G13" s="250" t="str">
        <f>IF('Order Form Group 1'!G13="","",'Order Form Group 1'!G13)</f>
        <v/>
      </c>
      <c r="H13" s="251"/>
      <c r="I13" s="4"/>
      <c r="J13" s="46" t="s">
        <v>12</v>
      </c>
      <c r="K13" s="272" t="s">
        <v>1</v>
      </c>
      <c r="L13" s="272"/>
      <c r="M13" s="284" t="s">
        <v>135</v>
      </c>
      <c r="N13" s="284"/>
      <c r="O13" s="272" t="s">
        <v>1</v>
      </c>
      <c r="P13" s="273"/>
      <c r="Q13" s="50"/>
      <c r="R13" s="50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20.100000000000001" customHeight="1" x14ac:dyDescent="0.25">
      <c r="A14" s="1"/>
      <c r="B14" s="236" t="s">
        <v>118</v>
      </c>
      <c r="C14" s="91" t="s">
        <v>115</v>
      </c>
      <c r="D14" s="20"/>
      <c r="E14" s="268" t="s">
        <v>116</v>
      </c>
      <c r="F14" s="268"/>
      <c r="G14" s="266"/>
      <c r="H14" s="267"/>
      <c r="I14" s="4"/>
      <c r="J14" s="85" t="s">
        <v>134</v>
      </c>
      <c r="K14" s="285"/>
      <c r="L14" s="285"/>
      <c r="M14" s="286" t="s">
        <v>148</v>
      </c>
      <c r="N14" s="286"/>
      <c r="O14" s="253"/>
      <c r="P14" s="254"/>
      <c r="Q14" s="50"/>
      <c r="R14" s="50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20.100000000000001" customHeight="1" x14ac:dyDescent="0.25">
      <c r="A15" s="1"/>
      <c r="B15" s="237"/>
      <c r="C15" s="262" t="str">
        <f>IF('Order Form Group 1'!C15="","",'Order Form Group 1'!C15)</f>
        <v/>
      </c>
      <c r="D15" s="262"/>
      <c r="E15" s="262"/>
      <c r="F15" s="262"/>
      <c r="G15" s="262"/>
      <c r="H15" s="263"/>
      <c r="I15" s="6"/>
      <c r="J15" s="22" t="s">
        <v>3</v>
      </c>
      <c r="K15" s="245" t="str">
        <f>IF('Order Form Group 1'!K15="","",'Order Form Group 1'!K15)</f>
        <v/>
      </c>
      <c r="L15" s="245"/>
      <c r="M15" s="261" t="s">
        <v>117</v>
      </c>
      <c r="N15" s="261"/>
      <c r="O15" s="245" t="str">
        <f>IF('Order Form Group 1'!O15="","",'Order Form Group 1'!O15)</f>
        <v/>
      </c>
      <c r="P15" s="252"/>
      <c r="Q15" s="50"/>
      <c r="R15" s="50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ht="20.100000000000001" customHeight="1" x14ac:dyDescent="0.25">
      <c r="A16" s="1"/>
      <c r="B16" s="238"/>
      <c r="C16" s="253" t="str">
        <f>IF('Order Form Group 1'!C16="","",'Order Form Group 1'!C16)</f>
        <v/>
      </c>
      <c r="D16" s="253"/>
      <c r="E16" s="253"/>
      <c r="F16" s="253"/>
      <c r="G16" s="253"/>
      <c r="H16" s="254"/>
      <c r="I16" s="6"/>
      <c r="J16" s="22" t="s">
        <v>114</v>
      </c>
      <c r="K16" s="245"/>
      <c r="L16" s="245"/>
      <c r="M16" s="261" t="s">
        <v>161</v>
      </c>
      <c r="N16" s="261"/>
      <c r="O16" s="259"/>
      <c r="P16" s="260"/>
      <c r="Q16" s="50"/>
      <c r="R16" s="50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t="4.9000000000000004" customHeight="1" x14ac:dyDescent="0.25">
      <c r="A17" s="1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2"/>
      <c r="N17" s="2"/>
      <c r="O17" s="2"/>
      <c r="P17" s="2"/>
      <c r="Q17" s="50"/>
      <c r="R17" s="50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0.100000000000001" customHeight="1" x14ac:dyDescent="0.25">
      <c r="A18" s="1"/>
      <c r="B18" s="257" t="str">
        <f>'Order Form Group 1'!B18</f>
        <v>10mm  EPB®  Standard</v>
      </c>
      <c r="C18" s="257"/>
      <c r="D18" s="257"/>
      <c r="E18" s="257"/>
      <c r="F18" s="257"/>
      <c r="G18" s="257" t="s">
        <v>13</v>
      </c>
      <c r="H18" s="257"/>
      <c r="I18" s="9"/>
      <c r="J18" s="293" t="str">
        <f>'Order Form Group 1'!J18</f>
        <v>10mm  EPB  CeilingSmart®  :       Spans 600mm centre ceiling battens</v>
      </c>
      <c r="K18" s="293"/>
      <c r="L18" s="293"/>
      <c r="M18" s="293"/>
      <c r="N18" s="293"/>
      <c r="O18" s="293"/>
      <c r="P18" s="293"/>
      <c r="Q18" s="50"/>
      <c r="R18" s="50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0.100000000000001" customHeight="1" x14ac:dyDescent="0.25">
      <c r="A19" s="1"/>
      <c r="B19" s="24" t="str">
        <f>'Order Form Group 1'!B19</f>
        <v>EPB® SKU</v>
      </c>
      <c r="C19" s="24" t="str">
        <f>'Order Form Group 1'!C19</f>
        <v>LENGTH</v>
      </c>
      <c r="D19" s="24" t="str">
        <f>'Order Form Group 1'!D19</f>
        <v>EDGE TYPE</v>
      </c>
      <c r="E19" s="352" t="str">
        <f>'Order Form Group 1'!E19</f>
        <v>SHEET QTY</v>
      </c>
      <c r="F19" s="352">
        <f>'Order Form Group 1'!F19</f>
        <v>0</v>
      </c>
      <c r="G19" s="239" t="str">
        <f>'Order Form Group 1'!G19</f>
        <v xml:space="preserve">   M²</v>
      </c>
      <c r="H19" s="239">
        <f>'Order Form Group 1'!H19</f>
        <v>0</v>
      </c>
      <c r="I19" s="10"/>
      <c r="J19" s="24" t="str">
        <f>'Order Form Group 1'!J19</f>
        <v>EPB® SKU</v>
      </c>
      <c r="K19" s="24" t="str">
        <f>'Order Form Group 1'!K19</f>
        <v>LENGTH</v>
      </c>
      <c r="L19" s="24" t="str">
        <f>'Order Form Group 1'!L19</f>
        <v>EDGE TYPE</v>
      </c>
      <c r="M19" s="362" t="str">
        <f>'Order Form Group 1'!M19</f>
        <v>SHEET QTY</v>
      </c>
      <c r="N19" s="362">
        <f>'Order Form Group 1'!N19</f>
        <v>0</v>
      </c>
      <c r="O19" s="239" t="str">
        <f>'Order Form Group 1'!O19</f>
        <v xml:space="preserve">   M²</v>
      </c>
      <c r="P19" s="239">
        <f>'Order Form Group 1'!P19</f>
        <v>0</v>
      </c>
      <c r="Q19" s="50"/>
      <c r="R19" s="50"/>
      <c r="S19" s="14"/>
      <c r="T19" s="14"/>
      <c r="AB19" s="14"/>
      <c r="AC19" s="14"/>
      <c r="AD19" s="14"/>
    </row>
    <row r="20" spans="1:30" ht="20.100000000000001" customHeight="1" x14ac:dyDescent="0.25">
      <c r="A20" s="1"/>
      <c r="B20" s="107" t="str">
        <f>'Order Form Group 1'!B20</f>
        <v>ES10N24</v>
      </c>
      <c r="C20" s="26">
        <f>'Order Form Group 1'!C20</f>
        <v>2400</v>
      </c>
      <c r="D20" s="25" t="str">
        <f>'Order Form Group 1'!D20</f>
        <v>TE/TE</v>
      </c>
      <c r="E20" s="241"/>
      <c r="F20" s="242"/>
      <c r="G20" s="216">
        <f t="shared" ref="G20:G27" si="0">(C20/1000*1.2*E20)</f>
        <v>0</v>
      </c>
      <c r="H20" s="217"/>
      <c r="I20" s="9"/>
      <c r="J20" s="107" t="str">
        <f>'Order Form Group 1'!J20</f>
        <v>EF10N24</v>
      </c>
      <c r="K20" s="26">
        <f>'Order Form Group 1'!K20</f>
        <v>2400</v>
      </c>
      <c r="L20" s="25" t="str">
        <f>'Order Form Group 1'!L20</f>
        <v>TE/TE</v>
      </c>
      <c r="M20" s="342"/>
      <c r="N20" s="342"/>
      <c r="O20" s="216">
        <f t="shared" ref="O20:O24" si="1">(K20/1000*1.2*M20)</f>
        <v>0</v>
      </c>
      <c r="P20" s="217"/>
      <c r="Q20" s="50"/>
      <c r="R20" s="50"/>
    </row>
    <row r="21" spans="1:30" ht="20.100000000000001" customHeight="1" x14ac:dyDescent="0.25">
      <c r="A21" s="1"/>
      <c r="B21" s="107" t="str">
        <f>'Order Form Group 1'!B21</f>
        <v>ES10N27</v>
      </c>
      <c r="C21" s="26">
        <f>'Order Form Group 1'!C21</f>
        <v>2700</v>
      </c>
      <c r="D21" s="25" t="str">
        <f>'Order Form Group 1'!D21</f>
        <v>TE/TE</v>
      </c>
      <c r="E21" s="241"/>
      <c r="F21" s="242"/>
      <c r="G21" s="216">
        <f t="shared" si="0"/>
        <v>0</v>
      </c>
      <c r="H21" s="217"/>
      <c r="I21" s="9"/>
      <c r="J21" s="107" t="str">
        <f>'Order Form Group 1'!J21</f>
        <v>EF10N27</v>
      </c>
      <c r="K21" s="26">
        <f>'Order Form Group 1'!K21</f>
        <v>2700</v>
      </c>
      <c r="L21" s="25" t="str">
        <f>'Order Form Group 1'!L21</f>
        <v>TE/TE</v>
      </c>
      <c r="M21" s="342"/>
      <c r="N21" s="342"/>
      <c r="O21" s="216">
        <f t="shared" si="1"/>
        <v>0</v>
      </c>
      <c r="P21" s="217"/>
      <c r="Q21" s="50"/>
      <c r="R21" s="50"/>
      <c r="S21" s="14"/>
      <c r="T21" s="14"/>
      <c r="AB21" s="14"/>
      <c r="AC21" s="14"/>
      <c r="AD21" s="14"/>
    </row>
    <row r="22" spans="1:30" ht="20.100000000000001" customHeight="1" x14ac:dyDescent="0.25">
      <c r="A22" s="1"/>
      <c r="B22" s="107" t="str">
        <f>'Order Form Group 1'!B22</f>
        <v>ES10N30</v>
      </c>
      <c r="C22" s="26">
        <f>'Order Form Group 1'!C22</f>
        <v>3000</v>
      </c>
      <c r="D22" s="25" t="str">
        <f>'Order Form Group 1'!D22</f>
        <v>TE/TE</v>
      </c>
      <c r="E22" s="241"/>
      <c r="F22" s="242"/>
      <c r="G22" s="216">
        <f t="shared" si="0"/>
        <v>0</v>
      </c>
      <c r="H22" s="217"/>
      <c r="I22" s="9"/>
      <c r="J22" s="107" t="str">
        <f>'Order Form Group 1'!J22</f>
        <v>EF10N30</v>
      </c>
      <c r="K22" s="26">
        <f>'Order Form Group 1'!K22</f>
        <v>3000</v>
      </c>
      <c r="L22" s="25" t="str">
        <f>'Order Form Group 1'!L22</f>
        <v>TE/TE</v>
      </c>
      <c r="M22" s="342"/>
      <c r="N22" s="342"/>
      <c r="O22" s="216">
        <f t="shared" si="1"/>
        <v>0</v>
      </c>
      <c r="P22" s="217"/>
      <c r="Q22" s="50"/>
      <c r="R22" s="50"/>
      <c r="S22" s="14"/>
      <c r="T22" s="14"/>
      <c r="W22" s="14"/>
      <c r="X22" s="14"/>
      <c r="Y22" s="14"/>
      <c r="Z22" s="14"/>
      <c r="AA22" s="14"/>
      <c r="AB22" s="14"/>
      <c r="AC22" s="14"/>
      <c r="AD22" s="14"/>
    </row>
    <row r="23" spans="1:30" ht="20.100000000000001" customHeight="1" x14ac:dyDescent="0.25">
      <c r="A23" s="1"/>
      <c r="B23" s="107" t="str">
        <f>'Order Form Group 1'!B23</f>
        <v>ES10N33</v>
      </c>
      <c r="C23" s="26">
        <f>'Order Form Group 1'!C23</f>
        <v>3300</v>
      </c>
      <c r="D23" s="25" t="str">
        <f>'Order Form Group 1'!D23</f>
        <v>TE/TE</v>
      </c>
      <c r="E23" s="241"/>
      <c r="F23" s="242"/>
      <c r="G23" s="216">
        <f t="shared" si="0"/>
        <v>0</v>
      </c>
      <c r="H23" s="217"/>
      <c r="I23" s="9"/>
      <c r="J23" s="107" t="str">
        <f>'Order Form Group 1'!J23</f>
        <v>EF10N36</v>
      </c>
      <c r="K23" s="26">
        <f>'Order Form Group 1'!K23</f>
        <v>3600</v>
      </c>
      <c r="L23" s="25" t="str">
        <f>'Order Form Group 1'!L23</f>
        <v>TE/TE</v>
      </c>
      <c r="M23" s="342"/>
      <c r="N23" s="342"/>
      <c r="O23" s="216">
        <f t="shared" si="1"/>
        <v>0</v>
      </c>
      <c r="P23" s="217"/>
      <c r="Q23" s="50"/>
      <c r="R23" s="50"/>
      <c r="S23" s="14"/>
      <c r="T23" s="14"/>
      <c r="W23" s="14"/>
      <c r="X23" s="14"/>
      <c r="Y23" s="14"/>
      <c r="Z23" s="14"/>
      <c r="AA23" s="14"/>
      <c r="AB23" s="14"/>
      <c r="AC23" s="14"/>
      <c r="AD23" s="14"/>
    </row>
    <row r="24" spans="1:30" ht="20.100000000000001" customHeight="1" x14ac:dyDescent="0.25">
      <c r="A24" s="1"/>
      <c r="B24" s="107" t="str">
        <f>'Order Form Group 1'!B24</f>
        <v>ES10N36</v>
      </c>
      <c r="C24" s="26">
        <f>'Order Form Group 1'!C24</f>
        <v>3600</v>
      </c>
      <c r="D24" s="25" t="str">
        <f>'Order Form Group 1'!D24</f>
        <v>TE/TE</v>
      </c>
      <c r="E24" s="241"/>
      <c r="F24" s="242"/>
      <c r="G24" s="216">
        <f t="shared" si="0"/>
        <v>0</v>
      </c>
      <c r="H24" s="217"/>
      <c r="I24" s="9"/>
      <c r="J24" s="107" t="str">
        <f>'Order Form Group 1'!J24</f>
        <v>EF10N42</v>
      </c>
      <c r="K24" s="26">
        <f>'Order Form Group 1'!K24</f>
        <v>4200</v>
      </c>
      <c r="L24" s="25" t="str">
        <f>'Order Form Group 1'!L24</f>
        <v>TE/TE</v>
      </c>
      <c r="M24" s="342"/>
      <c r="N24" s="342"/>
      <c r="O24" s="216">
        <f t="shared" si="1"/>
        <v>0</v>
      </c>
      <c r="P24" s="217"/>
      <c r="Q24" s="50"/>
      <c r="R24" s="50"/>
      <c r="S24" s="14"/>
      <c r="T24" s="14"/>
      <c r="W24" s="14"/>
      <c r="X24" s="14"/>
      <c r="Y24" s="14"/>
      <c r="Z24" s="14"/>
      <c r="AA24" s="14"/>
      <c r="AB24" s="14"/>
      <c r="AC24" s="14"/>
      <c r="AD24" s="14"/>
    </row>
    <row r="25" spans="1:30" ht="20.100000000000001" customHeight="1" x14ac:dyDescent="0.25">
      <c r="A25" s="1"/>
      <c r="B25" s="107" t="str">
        <f>'Order Form Group 1'!B25</f>
        <v>ES10N42</v>
      </c>
      <c r="C25" s="26">
        <f>'Order Form Group 1'!C25</f>
        <v>4200</v>
      </c>
      <c r="D25" s="25" t="str">
        <f>'Order Form Group 1'!D25</f>
        <v>TE/TE</v>
      </c>
      <c r="E25" s="241"/>
      <c r="F25" s="242"/>
      <c r="G25" s="216">
        <f t="shared" si="0"/>
        <v>0</v>
      </c>
      <c r="H25" s="217"/>
      <c r="I25" s="9"/>
      <c r="J25" s="107" t="str">
        <f>'Order Form Group 1'!J25</f>
        <v>EF10N48</v>
      </c>
      <c r="K25" s="26">
        <f>'Order Form Group 1'!K25</f>
        <v>4800</v>
      </c>
      <c r="L25" s="25" t="str">
        <f>'Order Form Group 1'!L25</f>
        <v>TE/TE</v>
      </c>
      <c r="M25" s="342"/>
      <c r="N25" s="342"/>
      <c r="O25" s="216">
        <f>(K25/1000*1.2*M25)</f>
        <v>0</v>
      </c>
      <c r="P25" s="217"/>
      <c r="Q25" s="50"/>
      <c r="R25" s="50"/>
      <c r="S25" s="5"/>
    </row>
    <row r="26" spans="1:30" ht="20.100000000000001" customHeight="1" x14ac:dyDescent="0.25">
      <c r="A26" s="1"/>
      <c r="B26" s="107" t="str">
        <f>'Order Form Group 1'!B26</f>
        <v>ES10N48</v>
      </c>
      <c r="C26" s="26">
        <f>'Order Form Group 1'!C26</f>
        <v>4800</v>
      </c>
      <c r="D26" s="25" t="str">
        <f>'Order Form Group 1'!D26</f>
        <v>TE/TE</v>
      </c>
      <c r="E26" s="241"/>
      <c r="F26" s="242"/>
      <c r="G26" s="216">
        <f t="shared" si="0"/>
        <v>0</v>
      </c>
      <c r="H26" s="217"/>
      <c r="I26" s="9"/>
      <c r="J26" s="108" t="str">
        <f>'Order Form Group 1'!J26</f>
        <v>EF10N60</v>
      </c>
      <c r="K26" s="25">
        <f>'Order Form Group 1'!K26</f>
        <v>6000</v>
      </c>
      <c r="L26" s="25" t="str">
        <f>'Order Form Group 1'!L26</f>
        <v>TE/TE</v>
      </c>
      <c r="M26" s="351"/>
      <c r="N26" s="351"/>
      <c r="O26" s="247">
        <f>(K26/1000*1.2*M26)</f>
        <v>0</v>
      </c>
      <c r="P26" s="248"/>
      <c r="Q26" s="50"/>
      <c r="R26" s="50"/>
      <c r="S26" s="5"/>
    </row>
    <row r="27" spans="1:30" ht="20.100000000000001" customHeight="1" x14ac:dyDescent="0.25">
      <c r="A27" s="1"/>
      <c r="B27" s="108" t="str">
        <f>'Order Form Group 1'!B27</f>
        <v>ES10N60</v>
      </c>
      <c r="C27" s="27">
        <f>'Order Form Group 1'!C27</f>
        <v>6000</v>
      </c>
      <c r="D27" s="25" t="str">
        <f>'Order Form Group 1'!D27</f>
        <v>TE/TE</v>
      </c>
      <c r="E27" s="243"/>
      <c r="F27" s="244"/>
      <c r="G27" s="247">
        <f t="shared" si="0"/>
        <v>0</v>
      </c>
      <c r="H27" s="248"/>
      <c r="I27" s="9"/>
      <c r="J27" s="257" t="str">
        <f>'Order Form Group 1'!J27</f>
        <v>13mm  EPB®  Standard</v>
      </c>
      <c r="K27" s="257"/>
      <c r="L27" s="257"/>
      <c r="M27" s="257"/>
      <c r="N27" s="257"/>
      <c r="O27" s="257" t="s">
        <v>13</v>
      </c>
      <c r="P27" s="257"/>
      <c r="Q27" s="50"/>
      <c r="R27" s="50"/>
      <c r="S27" s="5"/>
    </row>
    <row r="28" spans="1:30" ht="20.100000000000001" customHeight="1" x14ac:dyDescent="0.25">
      <c r="A28" s="1"/>
      <c r="B28" s="278" t="str">
        <f>'Order Form Group 1'!B28</f>
        <v>10mm  EPB®  Standard   TE/SE</v>
      </c>
      <c r="C28" s="278"/>
      <c r="D28" s="278"/>
      <c r="E28" s="278"/>
      <c r="F28" s="278"/>
      <c r="G28" s="257" t="s">
        <v>13</v>
      </c>
      <c r="H28" s="257"/>
      <c r="I28" s="9"/>
      <c r="J28" s="24" t="str">
        <f>'Order Form Group 1'!J28</f>
        <v>EPB® SKU</v>
      </c>
      <c r="K28" s="24" t="str">
        <f>'Order Form Group 1'!K28</f>
        <v>LENGTH</v>
      </c>
      <c r="L28" s="24" t="str">
        <f>'Order Form Group 1'!L28</f>
        <v>EDGE TYPE</v>
      </c>
      <c r="M28" s="352" t="str">
        <f>'Order Form Group 1'!M28</f>
        <v>SHEET QTY</v>
      </c>
      <c r="N28" s="352">
        <f>'Order Form Group 1'!N28</f>
        <v>0</v>
      </c>
      <c r="O28" s="209" t="str">
        <f>'Order Form Group 1'!O28</f>
        <v xml:space="preserve">   M²</v>
      </c>
      <c r="P28" s="209">
        <f>'Order Form Group 1'!P28</f>
        <v>0</v>
      </c>
      <c r="Q28" s="50"/>
      <c r="R28" s="50"/>
      <c r="S28" s="5"/>
    </row>
    <row r="29" spans="1:30" ht="20.100000000000001" customHeight="1" x14ac:dyDescent="0.25">
      <c r="A29" s="1"/>
      <c r="B29" s="24" t="str">
        <f>'Order Form Group 1'!B29</f>
        <v>EPB® SKU</v>
      </c>
      <c r="C29" s="24" t="str">
        <f>'Order Form Group 1'!C29</f>
        <v>LENGTH</v>
      </c>
      <c r="D29" s="24" t="str">
        <f>'Order Form Group 1'!D29</f>
        <v>EDGE TYPE</v>
      </c>
      <c r="E29" s="352" t="str">
        <f>'Order Form Group 1'!E29</f>
        <v>SHEET QTY</v>
      </c>
      <c r="F29" s="352">
        <f>'Order Form Group 1'!F29</f>
        <v>0</v>
      </c>
      <c r="G29" s="239" t="str">
        <f>'Order Form Group 1'!G29</f>
        <v xml:space="preserve">   M²</v>
      </c>
      <c r="H29" s="239">
        <f>'Order Form Group 1'!H29</f>
        <v>0</v>
      </c>
      <c r="I29" s="9"/>
      <c r="J29" s="107" t="str">
        <f>'Order Form Group 1'!J29</f>
        <v>ES13N24</v>
      </c>
      <c r="K29" s="26">
        <f>'Order Form Group 1'!K29</f>
        <v>2400</v>
      </c>
      <c r="L29" s="110" t="str">
        <f>'Order Form Group 1'!L29</f>
        <v>TE/TE</v>
      </c>
      <c r="M29" s="241"/>
      <c r="N29" s="242"/>
      <c r="O29" s="216">
        <f t="shared" ref="O29:O36" si="2">(K29/1000*1.2*M29)</f>
        <v>0</v>
      </c>
      <c r="P29" s="217"/>
      <c r="Q29" s="50"/>
      <c r="R29" s="50"/>
      <c r="S29" s="5"/>
    </row>
    <row r="30" spans="1:30" ht="20.100000000000001" customHeight="1" x14ac:dyDescent="0.25">
      <c r="A30" s="1"/>
      <c r="B30" s="107" t="str">
        <f>'Order Form Group 1'!B30</f>
        <v>ES10NH24</v>
      </c>
      <c r="C30" s="26">
        <f>'Order Form Group 1'!C30</f>
        <v>2400</v>
      </c>
      <c r="D30" s="111" t="str">
        <f>'Order Form Group 1'!D30</f>
        <v>TE/SE</v>
      </c>
      <c r="E30" s="241"/>
      <c r="F30" s="242"/>
      <c r="G30" s="216">
        <f t="shared" ref="G30:G35" si="3">(C30/1000*1.2*E30)</f>
        <v>0</v>
      </c>
      <c r="H30" s="217"/>
      <c r="I30" s="9"/>
      <c r="J30" s="107" t="str">
        <f>'Order Form Group 1'!J30</f>
        <v>ES13N27</v>
      </c>
      <c r="K30" s="26">
        <f>'Order Form Group 1'!K30</f>
        <v>2700</v>
      </c>
      <c r="L30" s="110" t="str">
        <f>'Order Form Group 1'!L30</f>
        <v>TE/TE</v>
      </c>
      <c r="M30" s="241"/>
      <c r="N30" s="242"/>
      <c r="O30" s="216">
        <f t="shared" si="2"/>
        <v>0</v>
      </c>
      <c r="P30" s="217"/>
      <c r="Q30" s="50"/>
      <c r="R30" s="50"/>
    </row>
    <row r="31" spans="1:30" ht="20.100000000000001" customHeight="1" x14ac:dyDescent="0.25">
      <c r="A31" s="1"/>
      <c r="B31" s="107" t="str">
        <f>'Order Form Group 1'!B31</f>
        <v>ES10NH30</v>
      </c>
      <c r="C31" s="26">
        <f>'Order Form Group 1'!C31</f>
        <v>3000</v>
      </c>
      <c r="D31" s="111" t="str">
        <f>'Order Form Group 1'!D31</f>
        <v>TE/SE</v>
      </c>
      <c r="E31" s="241"/>
      <c r="F31" s="242"/>
      <c r="G31" s="216">
        <f t="shared" si="3"/>
        <v>0</v>
      </c>
      <c r="H31" s="217"/>
      <c r="I31" s="9"/>
      <c r="J31" s="107" t="str">
        <f>'Order Form Group 1'!J31</f>
        <v>ES13N30</v>
      </c>
      <c r="K31" s="26">
        <f>'Order Form Group 1'!K31</f>
        <v>3000</v>
      </c>
      <c r="L31" s="110" t="str">
        <f>'Order Form Group 1'!L31</f>
        <v>TE/TE</v>
      </c>
      <c r="M31" s="241"/>
      <c r="N31" s="242"/>
      <c r="O31" s="216">
        <f t="shared" si="2"/>
        <v>0</v>
      </c>
      <c r="P31" s="217"/>
      <c r="Q31" s="50"/>
      <c r="R31" s="50"/>
    </row>
    <row r="32" spans="1:30" ht="20.100000000000001" customHeight="1" x14ac:dyDescent="0.25">
      <c r="A32" s="1"/>
      <c r="B32" s="107" t="str">
        <f>'Order Form Group 1'!B32</f>
        <v>ES10NH36</v>
      </c>
      <c r="C32" s="26">
        <f>'Order Form Group 1'!C32</f>
        <v>3600</v>
      </c>
      <c r="D32" s="111" t="str">
        <f>'Order Form Group 1'!D32</f>
        <v>TE/SE</v>
      </c>
      <c r="E32" s="241"/>
      <c r="F32" s="242"/>
      <c r="G32" s="216">
        <f t="shared" si="3"/>
        <v>0</v>
      </c>
      <c r="H32" s="217"/>
      <c r="I32" s="9"/>
      <c r="J32" s="107" t="str">
        <f>'Order Form Group 1'!J32</f>
        <v>ES13N33</v>
      </c>
      <c r="K32" s="26">
        <f>'Order Form Group 1'!K32</f>
        <v>3300</v>
      </c>
      <c r="L32" s="110" t="str">
        <f>'Order Form Group 1'!L32</f>
        <v>TE/TE</v>
      </c>
      <c r="M32" s="241"/>
      <c r="N32" s="242"/>
      <c r="O32" s="216">
        <f t="shared" si="2"/>
        <v>0</v>
      </c>
      <c r="P32" s="217"/>
      <c r="Q32" s="50"/>
      <c r="R32" s="50"/>
    </row>
    <row r="33" spans="1:30" ht="20.100000000000001" customHeight="1" x14ac:dyDescent="0.25">
      <c r="A33" s="1"/>
      <c r="B33" s="107" t="str">
        <f>'Order Form Group 1'!B33</f>
        <v>ES10NH42</v>
      </c>
      <c r="C33" s="26">
        <f>'Order Form Group 1'!C33</f>
        <v>4200</v>
      </c>
      <c r="D33" s="111" t="str">
        <f>'Order Form Group 1'!D33</f>
        <v>TE/SE</v>
      </c>
      <c r="E33" s="241"/>
      <c r="F33" s="242"/>
      <c r="G33" s="216">
        <f t="shared" si="3"/>
        <v>0</v>
      </c>
      <c r="H33" s="217"/>
      <c r="I33" s="9"/>
      <c r="J33" s="107" t="str">
        <f>'Order Form Group 1'!J33</f>
        <v>ES13N36</v>
      </c>
      <c r="K33" s="26">
        <f>'Order Form Group 1'!K33</f>
        <v>3600</v>
      </c>
      <c r="L33" s="110" t="str">
        <f>'Order Form Group 1'!L33</f>
        <v>TE/TE</v>
      </c>
      <c r="M33" s="241"/>
      <c r="N33" s="242"/>
      <c r="O33" s="216">
        <f t="shared" si="2"/>
        <v>0</v>
      </c>
      <c r="P33" s="217"/>
      <c r="Q33" s="50"/>
      <c r="R33" s="50"/>
    </row>
    <row r="34" spans="1:30" ht="20.100000000000001" customHeight="1" x14ac:dyDescent="0.25">
      <c r="A34" s="1"/>
      <c r="B34" s="107" t="str">
        <f>'Order Form Group 1'!B34</f>
        <v>ES10NH48</v>
      </c>
      <c r="C34" s="26">
        <f>'Order Form Group 1'!C34</f>
        <v>4800</v>
      </c>
      <c r="D34" s="111" t="str">
        <f>'Order Form Group 1'!D34</f>
        <v>TE/SE</v>
      </c>
      <c r="E34" s="241"/>
      <c r="F34" s="242"/>
      <c r="G34" s="216">
        <f t="shared" si="3"/>
        <v>0</v>
      </c>
      <c r="H34" s="217"/>
      <c r="I34" s="9"/>
      <c r="J34" s="107" t="str">
        <f>'Order Form Group 1'!J34</f>
        <v>ES13N42</v>
      </c>
      <c r="K34" s="26">
        <f>'Order Form Group 1'!K34</f>
        <v>4200</v>
      </c>
      <c r="L34" s="110" t="str">
        <f>'Order Form Group 1'!L34</f>
        <v>TE/TE</v>
      </c>
      <c r="M34" s="241"/>
      <c r="N34" s="242"/>
      <c r="O34" s="216">
        <f t="shared" si="2"/>
        <v>0</v>
      </c>
      <c r="P34" s="217"/>
      <c r="Q34" s="50"/>
      <c r="R34" s="50"/>
    </row>
    <row r="35" spans="1:30" ht="20.100000000000001" customHeight="1" x14ac:dyDescent="0.25">
      <c r="A35" s="1"/>
      <c r="B35" s="109" t="str">
        <f>'Order Form Group 1'!B35</f>
        <v>ES10NH60</v>
      </c>
      <c r="C35" s="27">
        <f>'Order Form Group 1'!C35</f>
        <v>6000</v>
      </c>
      <c r="D35" s="111" t="str">
        <f>'Order Form Group 1'!D35</f>
        <v>TE/SE</v>
      </c>
      <c r="E35" s="243"/>
      <c r="F35" s="244"/>
      <c r="G35" s="247">
        <f t="shared" si="3"/>
        <v>0</v>
      </c>
      <c r="H35" s="248"/>
      <c r="I35" s="9"/>
      <c r="J35" s="107" t="str">
        <f>'Order Form Group 1'!J35</f>
        <v>ES13N48</v>
      </c>
      <c r="K35" s="26">
        <f>'Order Form Group 1'!K35</f>
        <v>4800</v>
      </c>
      <c r="L35" s="110" t="str">
        <f>'Order Form Group 1'!L35</f>
        <v>TE/TE</v>
      </c>
      <c r="M35" s="241"/>
      <c r="N35" s="242"/>
      <c r="O35" s="216">
        <f t="shared" si="2"/>
        <v>0</v>
      </c>
      <c r="P35" s="217"/>
      <c r="Q35" s="50"/>
      <c r="R35" s="50"/>
    </row>
    <row r="36" spans="1:30" ht="20.100000000000001" customHeight="1" x14ac:dyDescent="0.25">
      <c r="A36" s="1"/>
      <c r="B36" s="279" t="str">
        <f>'Order Form Group 1'!B36</f>
        <v>10mm  EPB®  Standard  WIDE    TE/SE</v>
      </c>
      <c r="C36" s="279"/>
      <c r="D36" s="279"/>
      <c r="E36" s="279"/>
      <c r="F36" s="279"/>
      <c r="G36" s="274" t="s">
        <v>31</v>
      </c>
      <c r="H36" s="274"/>
      <c r="I36" s="9"/>
      <c r="J36" s="108" t="str">
        <f>'Order Form Group 1'!J36</f>
        <v>ES13N60</v>
      </c>
      <c r="K36" s="25">
        <f>'Order Form Group 1'!K36</f>
        <v>6000</v>
      </c>
      <c r="L36" s="110" t="str">
        <f>'Order Form Group 1'!L36</f>
        <v>TE/TE</v>
      </c>
      <c r="M36" s="243"/>
      <c r="N36" s="244"/>
      <c r="O36" s="247">
        <f t="shared" si="2"/>
        <v>0</v>
      </c>
      <c r="P36" s="248"/>
      <c r="Q36" s="50"/>
      <c r="R36" s="50"/>
    </row>
    <row r="37" spans="1:30" ht="20.100000000000001" customHeight="1" x14ac:dyDescent="0.25">
      <c r="A37" s="1"/>
      <c r="B37" s="24" t="str">
        <f>'Order Form Group 1'!B37</f>
        <v>EPB® SKU</v>
      </c>
      <c r="C37" s="24" t="str">
        <f>'Order Form Group 1'!C37</f>
        <v>LENGTH</v>
      </c>
      <c r="D37" s="24" t="str">
        <f>'Order Form Group 1'!D37</f>
        <v>EDGE TYPE</v>
      </c>
      <c r="E37" s="352" t="str">
        <f>'Order Form Group 1'!E37</f>
        <v>SHEET QTY</v>
      </c>
      <c r="F37" s="352">
        <f>'Order Form Group 1'!F37</f>
        <v>0</v>
      </c>
      <c r="G37" s="239" t="str">
        <f>'Order Form Group 1'!G37</f>
        <v xml:space="preserve">   M²</v>
      </c>
      <c r="H37" s="239">
        <f>'Order Form Group 1'!H37</f>
        <v>0</v>
      </c>
      <c r="I37" s="9"/>
      <c r="J37" s="294" t="str">
        <f>'Order Form Group 1'!J37</f>
        <v>10mm  EPB  AquaSmart®</v>
      </c>
      <c r="K37" s="294"/>
      <c r="L37" s="294"/>
      <c r="M37" s="294"/>
      <c r="N37" s="294"/>
      <c r="O37" s="294" t="s">
        <v>13</v>
      </c>
      <c r="P37" s="294"/>
      <c r="Q37" s="50"/>
      <c r="R37" s="50"/>
    </row>
    <row r="38" spans="1:30" ht="20.100000000000001" customHeight="1" x14ac:dyDescent="0.25">
      <c r="A38" s="1"/>
      <c r="B38" s="107" t="str">
        <f>'Order Form Group 1'!B38</f>
        <v>ES10WH36</v>
      </c>
      <c r="C38" s="26">
        <f>'Order Form Group 1'!C38</f>
        <v>3600</v>
      </c>
      <c r="D38" s="111" t="str">
        <f>'Order Form Group 1'!D38</f>
        <v>TE/SE</v>
      </c>
      <c r="E38" s="241"/>
      <c r="F38" s="242"/>
      <c r="G38" s="216">
        <f>(C38/1000*1.35*E38)</f>
        <v>0</v>
      </c>
      <c r="H38" s="217"/>
      <c r="I38" s="9"/>
      <c r="J38" s="24" t="str">
        <f>'Order Form Group 1'!J38</f>
        <v>EPB® SKU</v>
      </c>
      <c r="K38" s="24" t="str">
        <f>'Order Form Group 1'!K38</f>
        <v>LENGTH</v>
      </c>
      <c r="L38" s="24" t="str">
        <f>'Order Form Group 1'!L38</f>
        <v>EDGE TYPE</v>
      </c>
      <c r="M38" s="352" t="str">
        <f>'Order Form Group 1'!M38</f>
        <v>SHEET QTY</v>
      </c>
      <c r="N38" s="352">
        <f>'Order Form Group 1'!N38</f>
        <v>0</v>
      </c>
      <c r="O38" s="209" t="str">
        <f>'Order Form Group 1'!O38</f>
        <v xml:space="preserve">   M²</v>
      </c>
      <c r="P38" s="209">
        <f>'Order Form Group 1'!P38</f>
        <v>0</v>
      </c>
      <c r="Q38" s="50"/>
      <c r="R38" s="50"/>
    </row>
    <row r="39" spans="1:30" ht="20.100000000000001" customHeight="1" x14ac:dyDescent="0.25">
      <c r="A39" s="1"/>
      <c r="B39" s="107" t="str">
        <f>'Order Form Group 1'!B39</f>
        <v>ES10WH48</v>
      </c>
      <c r="C39" s="26">
        <f>'Order Form Group 1'!C39</f>
        <v>4800</v>
      </c>
      <c r="D39" s="111" t="str">
        <f>'Order Form Group 1'!D39</f>
        <v>TE/SE</v>
      </c>
      <c r="E39" s="241"/>
      <c r="F39" s="242"/>
      <c r="G39" s="216">
        <f>(C39/1000*1.35*E39)</f>
        <v>0</v>
      </c>
      <c r="H39" s="217"/>
      <c r="I39" s="9"/>
      <c r="J39" s="107" t="str">
        <f>'Order Form Group 1'!J39</f>
        <v>EA10N24</v>
      </c>
      <c r="K39" s="26">
        <f>'Order Form Group 1'!K39</f>
        <v>2400</v>
      </c>
      <c r="L39" s="25" t="str">
        <f>'Order Form Group 1'!L39</f>
        <v>TE/TE</v>
      </c>
      <c r="M39" s="255"/>
      <c r="N39" s="256"/>
      <c r="O39" s="216">
        <f t="shared" ref="O39:O44" si="4">(K39/1000*1.2*M39)</f>
        <v>0</v>
      </c>
      <c r="P39" s="217"/>
      <c r="Q39" s="50"/>
      <c r="R39" s="50"/>
    </row>
    <row r="40" spans="1:30" ht="20.100000000000001" customHeight="1" x14ac:dyDescent="0.25">
      <c r="A40" s="1"/>
      <c r="B40" s="108" t="str">
        <f>'Order Form Group 1'!B40</f>
        <v>ES10WH60</v>
      </c>
      <c r="C40" s="27">
        <f>'Order Form Group 1'!C40</f>
        <v>6000</v>
      </c>
      <c r="D40" s="111" t="str">
        <f>'Order Form Group 1'!D40</f>
        <v>TE/SE</v>
      </c>
      <c r="E40" s="243"/>
      <c r="F40" s="244"/>
      <c r="G40" s="247">
        <f>(C40/1000*1.35*E40)</f>
        <v>0</v>
      </c>
      <c r="H40" s="248"/>
      <c r="I40" s="9"/>
      <c r="J40" s="107" t="str">
        <f>'Order Form Group 1'!J40</f>
        <v>EA10N27</v>
      </c>
      <c r="K40" s="26">
        <f>'Order Form Group 1'!K40</f>
        <v>2700</v>
      </c>
      <c r="L40" s="25" t="str">
        <f>'Order Form Group 1'!L40</f>
        <v>TE/TE</v>
      </c>
      <c r="M40" s="255"/>
      <c r="N40" s="256"/>
      <c r="O40" s="216">
        <f t="shared" si="4"/>
        <v>0</v>
      </c>
      <c r="P40" s="217"/>
      <c r="Q40" s="50"/>
      <c r="R40" s="50"/>
    </row>
    <row r="41" spans="1:30" ht="20.100000000000001" customHeight="1" x14ac:dyDescent="0.25">
      <c r="A41" s="1"/>
      <c r="B41" s="280" t="str">
        <f>'Order Form Group 1'!B41</f>
        <v>10mm  EPB  MultiSmart®  :    (BraceSmart®  &amp; NoiseSmart®)</v>
      </c>
      <c r="C41" s="280"/>
      <c r="D41" s="280"/>
      <c r="E41" s="280"/>
      <c r="F41" s="280"/>
      <c r="G41" s="219" t="s">
        <v>13</v>
      </c>
      <c r="H41" s="219"/>
      <c r="I41" s="9"/>
      <c r="J41" s="107" t="str">
        <f>'Order Form Group 1'!J41</f>
        <v>EA10N30</v>
      </c>
      <c r="K41" s="26">
        <f>'Order Form Group 1'!K41</f>
        <v>3000</v>
      </c>
      <c r="L41" s="25" t="str">
        <f>'Order Form Group 1'!L41</f>
        <v>TE/TE</v>
      </c>
      <c r="M41" s="255"/>
      <c r="N41" s="256"/>
      <c r="O41" s="216">
        <f t="shared" si="4"/>
        <v>0</v>
      </c>
      <c r="P41" s="217"/>
      <c r="Q41" s="50"/>
      <c r="R41" s="50"/>
    </row>
    <row r="42" spans="1:30" ht="20.100000000000001" customHeight="1" thickBot="1" x14ac:dyDescent="0.3">
      <c r="A42" s="1"/>
      <c r="B42" s="24" t="str">
        <f>'Order Form Group 1'!B42</f>
        <v>EPB® SKU</v>
      </c>
      <c r="C42" s="24" t="str">
        <f>'Order Form Group 1'!C42</f>
        <v>LENGTH</v>
      </c>
      <c r="D42" s="24" t="str">
        <f>'Order Form Group 1'!D42</f>
        <v>EDGE TYPE</v>
      </c>
      <c r="E42" s="352" t="str">
        <f>'Order Form Group 1'!E42</f>
        <v>SHEET QTY</v>
      </c>
      <c r="F42" s="352">
        <f>'Order Form Group 1'!F42</f>
        <v>0</v>
      </c>
      <c r="G42" s="239" t="str">
        <f>'Order Form Group 1'!G42</f>
        <v xml:space="preserve">   M²</v>
      </c>
      <c r="H42" s="239">
        <f>'Order Form Group 1'!H42</f>
        <v>0</v>
      </c>
      <c r="I42" s="9"/>
      <c r="J42" s="117" t="str">
        <f>'Order Form Group 1'!J42</f>
        <v>EA10N36</v>
      </c>
      <c r="K42" s="118">
        <f>'Order Form Group 1'!K42</f>
        <v>3600</v>
      </c>
      <c r="L42" s="118" t="str">
        <f>'Order Form Group 1'!L42</f>
        <v>TE/TE</v>
      </c>
      <c r="M42" s="324"/>
      <c r="N42" s="325"/>
      <c r="O42" s="214">
        <f t="shared" si="4"/>
        <v>0</v>
      </c>
      <c r="P42" s="215"/>
      <c r="Q42" s="50"/>
      <c r="R42" s="50"/>
    </row>
    <row r="43" spans="1:30" ht="20.100000000000001" customHeight="1" x14ac:dyDescent="0.25">
      <c r="A43" s="1"/>
      <c r="B43" s="107" t="str">
        <f>'Order Form Group 1'!B43</f>
        <v>EM10N24</v>
      </c>
      <c r="C43" s="26">
        <f>'Order Form Group 1'!C43</f>
        <v>2400</v>
      </c>
      <c r="D43" s="25" t="str">
        <f>'Order Form Group 1'!D43</f>
        <v>TE/TE</v>
      </c>
      <c r="E43" s="282"/>
      <c r="F43" s="283"/>
      <c r="G43" s="216">
        <f t="shared" ref="G43:G49" si="5">(C43/1000*1.2*E43)</f>
        <v>0</v>
      </c>
      <c r="H43" s="217"/>
      <c r="I43" s="9"/>
      <c r="J43" s="115" t="str">
        <f>'Order Form Group 1'!J43</f>
        <v>EA10NH24</v>
      </c>
      <c r="K43" s="95">
        <f>'Order Form Group 1'!K43</f>
        <v>2400</v>
      </c>
      <c r="L43" s="116" t="str">
        <f>'Order Form Group 1'!L43</f>
        <v>TE/SE</v>
      </c>
      <c r="M43" s="326"/>
      <c r="N43" s="327"/>
      <c r="O43" s="287">
        <f t="shared" si="4"/>
        <v>0</v>
      </c>
      <c r="P43" s="288"/>
      <c r="Q43" s="50"/>
      <c r="R43" s="50"/>
    </row>
    <row r="44" spans="1:30" ht="20.100000000000001" customHeight="1" x14ac:dyDescent="0.25">
      <c r="A44" s="1"/>
      <c r="B44" s="107" t="str">
        <f>'Order Form Group 1'!B44</f>
        <v>EM10N27</v>
      </c>
      <c r="C44" s="26">
        <f>'Order Form Group 1'!C44</f>
        <v>2700</v>
      </c>
      <c r="D44" s="25" t="str">
        <f>'Order Form Group 1'!D44</f>
        <v>TE/TE</v>
      </c>
      <c r="E44" s="282"/>
      <c r="F44" s="283"/>
      <c r="G44" s="216">
        <f t="shared" si="5"/>
        <v>0</v>
      </c>
      <c r="H44" s="217"/>
      <c r="I44" s="9"/>
      <c r="J44" s="114" t="str">
        <f>'Order Form Group 1'!J44</f>
        <v>EA10NH48</v>
      </c>
      <c r="K44" s="25">
        <f>'Order Form Group 1'!K44</f>
        <v>4800</v>
      </c>
      <c r="L44" s="111" t="str">
        <f>'Order Form Group 1'!L44</f>
        <v>TE/SE</v>
      </c>
      <c r="M44" s="289"/>
      <c r="N44" s="290"/>
      <c r="O44" s="247">
        <f t="shared" si="4"/>
        <v>0</v>
      </c>
      <c r="P44" s="248"/>
      <c r="Q44" s="50"/>
      <c r="R44" s="50"/>
    </row>
    <row r="45" spans="1:30" ht="20.100000000000001" customHeight="1" x14ac:dyDescent="0.25">
      <c r="A45" s="1"/>
      <c r="B45" s="107" t="str">
        <f>'Order Form Group 1'!B45</f>
        <v>EM10N30</v>
      </c>
      <c r="C45" s="26">
        <f>'Order Form Group 1'!C45</f>
        <v>3000</v>
      </c>
      <c r="D45" s="25" t="str">
        <f>'Order Form Group 1'!D45</f>
        <v>TE/TE</v>
      </c>
      <c r="E45" s="282"/>
      <c r="F45" s="283"/>
      <c r="G45" s="216">
        <f t="shared" si="5"/>
        <v>0</v>
      </c>
      <c r="H45" s="217"/>
      <c r="I45" s="9"/>
      <c r="J45" s="294" t="str">
        <f>'Order Form Group 1'!J45</f>
        <v xml:space="preserve">13mm  EPB  AquaSmart®  </v>
      </c>
      <c r="K45" s="294"/>
      <c r="L45" s="294"/>
      <c r="M45" s="294"/>
      <c r="N45" s="294"/>
      <c r="O45" s="294" t="s">
        <v>13</v>
      </c>
      <c r="P45" s="294"/>
      <c r="Q45" s="50"/>
      <c r="R45" s="50"/>
    </row>
    <row r="46" spans="1:30" ht="20.100000000000001" customHeight="1" x14ac:dyDescent="0.25">
      <c r="A46" s="1"/>
      <c r="B46" s="107" t="str">
        <f>'Order Form Group 1'!B46</f>
        <v>EM10N36</v>
      </c>
      <c r="C46" s="26">
        <f>'Order Form Group 1'!C46</f>
        <v>3600</v>
      </c>
      <c r="D46" s="25" t="str">
        <f>'Order Form Group 1'!D46</f>
        <v>TE/TE</v>
      </c>
      <c r="E46" s="282"/>
      <c r="F46" s="283"/>
      <c r="G46" s="216">
        <f t="shared" si="5"/>
        <v>0</v>
      </c>
      <c r="H46" s="217"/>
      <c r="I46" s="9"/>
      <c r="J46" s="24" t="str">
        <f>'Order Form Group 1'!J46</f>
        <v>EPB® SKU</v>
      </c>
      <c r="K46" s="24" t="str">
        <f>'Order Form Group 1'!K46</f>
        <v>LENGTH</v>
      </c>
      <c r="L46" s="24" t="str">
        <f>'Order Form Group 1'!L46</f>
        <v>EDGE TYPE</v>
      </c>
      <c r="M46" s="352" t="str">
        <f>'Order Form Group 1'!M46</f>
        <v>SHEET QTY</v>
      </c>
      <c r="N46" s="352">
        <f>'Order Form Group 1'!N46</f>
        <v>0</v>
      </c>
      <c r="O46" s="209" t="str">
        <f>'Order Form Group 1'!O46</f>
        <v xml:space="preserve">   M²</v>
      </c>
      <c r="P46" s="209">
        <f>'Order Form Group 1'!P46</f>
        <v>0</v>
      </c>
      <c r="Q46" s="50"/>
      <c r="R46" s="50"/>
    </row>
    <row r="47" spans="1:30" ht="20.100000000000001" customHeight="1" thickBot="1" x14ac:dyDescent="0.3">
      <c r="A47" s="1"/>
      <c r="B47" s="117" t="str">
        <f>'Order Form Group 1'!B47</f>
        <v>EM10N48</v>
      </c>
      <c r="C47" s="118">
        <f>'Order Form Group 1'!C47</f>
        <v>4800</v>
      </c>
      <c r="D47" s="118" t="str">
        <f>'Order Form Group 1'!D47</f>
        <v>TE/TE</v>
      </c>
      <c r="E47" s="297"/>
      <c r="F47" s="298"/>
      <c r="G47" s="214">
        <f t="shared" si="5"/>
        <v>0</v>
      </c>
      <c r="H47" s="215"/>
      <c r="I47" s="9"/>
      <c r="J47" s="107" t="str">
        <f>'Order Form Group 1'!J47</f>
        <v>EA13N24</v>
      </c>
      <c r="K47" s="26">
        <f>'Order Form Group 1'!K47</f>
        <v>2400</v>
      </c>
      <c r="L47" s="25" t="str">
        <f>'Order Form Group 1'!L47</f>
        <v>TE/TE</v>
      </c>
      <c r="M47" s="255"/>
      <c r="N47" s="256"/>
      <c r="O47" s="216">
        <f>(K47/1000*1.2*M47)</f>
        <v>0</v>
      </c>
      <c r="P47" s="217"/>
      <c r="Q47" s="50"/>
      <c r="R47" s="50"/>
    </row>
    <row r="48" spans="1:30" ht="20.100000000000001" customHeight="1" x14ac:dyDescent="0.25">
      <c r="A48" s="1"/>
      <c r="B48" s="115" t="str">
        <f>'Order Form Group 1'!B48</f>
        <v>EM10NH24</v>
      </c>
      <c r="C48" s="95">
        <f>'Order Form Group 1'!C48</f>
        <v>2400</v>
      </c>
      <c r="D48" s="116" t="str">
        <f>'Order Form Group 1'!D48</f>
        <v>TE/SE</v>
      </c>
      <c r="E48" s="291"/>
      <c r="F48" s="292"/>
      <c r="G48" s="287">
        <f t="shared" si="5"/>
        <v>0</v>
      </c>
      <c r="H48" s="288"/>
      <c r="I48" s="9"/>
      <c r="J48" s="107" t="str">
        <f>'Order Form Group 1'!J48</f>
        <v>EA13N27</v>
      </c>
      <c r="K48" s="26">
        <f>'Order Form Group 1'!K48</f>
        <v>2700</v>
      </c>
      <c r="L48" s="25" t="str">
        <f>'Order Form Group 1'!L48</f>
        <v>TE/TE</v>
      </c>
      <c r="M48" s="255"/>
      <c r="N48" s="256"/>
      <c r="O48" s="216">
        <f>(K48/1000*1.2*M48)</f>
        <v>0</v>
      </c>
      <c r="P48" s="217"/>
      <c r="Q48" s="50"/>
      <c r="R48" s="50"/>
      <c r="AC48" s="18"/>
      <c r="AD48" s="18"/>
    </row>
    <row r="49" spans="1:30" ht="20.100000000000001" customHeight="1" x14ac:dyDescent="0.25">
      <c r="A49" s="1"/>
      <c r="B49" s="114" t="str">
        <f>'Order Form Group 1'!B49</f>
        <v>EM10NH48</v>
      </c>
      <c r="C49" s="25">
        <f>'Order Form Group 1'!C49</f>
        <v>4800</v>
      </c>
      <c r="D49" s="111" t="str">
        <f>'Order Form Group 1'!D49</f>
        <v>TE/SE</v>
      </c>
      <c r="E49" s="295"/>
      <c r="F49" s="296"/>
      <c r="G49" s="247">
        <f t="shared" si="5"/>
        <v>0</v>
      </c>
      <c r="H49" s="248"/>
      <c r="I49" s="9"/>
      <c r="J49" s="107" t="str">
        <f>'Order Form Group 1'!J49</f>
        <v>EA13N30</v>
      </c>
      <c r="K49" s="26">
        <f>'Order Form Group 1'!K49</f>
        <v>3000</v>
      </c>
      <c r="L49" s="25" t="str">
        <f>'Order Form Group 1'!L49</f>
        <v>TE/TE</v>
      </c>
      <c r="M49" s="255"/>
      <c r="N49" s="256"/>
      <c r="O49" s="216">
        <f>(K49/1000*1.2*M49)</f>
        <v>0</v>
      </c>
      <c r="P49" s="217"/>
      <c r="Q49" s="50"/>
      <c r="R49" s="50"/>
      <c r="AC49" s="19"/>
      <c r="AD49" s="19"/>
    </row>
    <row r="50" spans="1:30" ht="20.100000000000001" customHeight="1" x14ac:dyDescent="0.25">
      <c r="A50" s="1"/>
      <c r="B50" s="281" t="str">
        <f>'Order Form Group 1'!B50</f>
        <v>10mm  EPB  MultiSmart®  WIDE TE/SE   (BraceSmart®  &amp; NoiseSmart®)</v>
      </c>
      <c r="C50" s="281"/>
      <c r="D50" s="281"/>
      <c r="E50" s="281"/>
      <c r="F50" s="281"/>
      <c r="G50" s="258" t="s">
        <v>31</v>
      </c>
      <c r="H50" s="258"/>
      <c r="I50" s="9"/>
      <c r="J50" s="108" t="str">
        <f>'Order Form Group 1'!J50</f>
        <v>EA13N36</v>
      </c>
      <c r="K50" s="25">
        <f>'Order Form Group 1'!K50</f>
        <v>3600</v>
      </c>
      <c r="L50" s="25" t="str">
        <f>'Order Form Group 1'!L50</f>
        <v>TE/TE</v>
      </c>
      <c r="M50" s="289"/>
      <c r="N50" s="290"/>
      <c r="O50" s="247">
        <f>(K50/1000*1.2*M50)</f>
        <v>0</v>
      </c>
      <c r="P50" s="248"/>
      <c r="Q50" s="50"/>
      <c r="R50" s="50"/>
      <c r="AC50" s="19"/>
      <c r="AD50" s="19"/>
    </row>
    <row r="51" spans="1:30" ht="20.100000000000001" customHeight="1" x14ac:dyDescent="0.25">
      <c r="A51" s="1"/>
      <c r="B51" s="24" t="str">
        <f>'Order Form Group 1'!B51</f>
        <v>EPB® SKU</v>
      </c>
      <c r="C51" s="24" t="str">
        <f>'Order Form Group 1'!C51</f>
        <v>LENGTH</v>
      </c>
      <c r="D51" s="24" t="str">
        <f>'Order Form Group 1'!D51</f>
        <v>EDGE TYPE</v>
      </c>
      <c r="E51" s="208" t="str">
        <f>'Order Form Group 1'!E51</f>
        <v>SHEET QTY</v>
      </c>
      <c r="F51" s="208">
        <f>'Order Form Group 1'!F51</f>
        <v>0</v>
      </c>
      <c r="G51" s="239" t="str">
        <f>'Order Form Group 1'!G51</f>
        <v xml:space="preserve">   M²</v>
      </c>
      <c r="H51" s="239">
        <f>'Order Form Group 1'!H51</f>
        <v>0</v>
      </c>
      <c r="I51" s="9"/>
      <c r="J51" s="218" t="str">
        <f>'Order Form Group 1'!J51</f>
        <v>10mm  EPB  FireSmart®</v>
      </c>
      <c r="K51" s="218"/>
      <c r="L51" s="218"/>
      <c r="M51" s="218"/>
      <c r="N51" s="218"/>
      <c r="O51" s="218" t="s">
        <v>13</v>
      </c>
      <c r="P51" s="218"/>
      <c r="Q51" s="50"/>
      <c r="R51" s="50"/>
      <c r="AC51" s="19"/>
      <c r="AD51" s="19"/>
    </row>
    <row r="52" spans="1:30" ht="20.100000000000001" customHeight="1" x14ac:dyDescent="0.25">
      <c r="A52" s="1"/>
      <c r="B52" s="107" t="str">
        <f>'Order Form Group 1'!B52</f>
        <v>EM10WH24</v>
      </c>
      <c r="C52" s="25">
        <f>'Order Form Group 1'!C52</f>
        <v>2400</v>
      </c>
      <c r="D52" s="111" t="str">
        <f>'Order Form Group 1'!D52</f>
        <v>TE/SE</v>
      </c>
      <c r="E52" s="353"/>
      <c r="F52" s="354"/>
      <c r="G52" s="216">
        <f>(C52/1000*1.35*E52)</f>
        <v>0</v>
      </c>
      <c r="H52" s="217"/>
      <c r="I52" s="9"/>
      <c r="J52" s="24" t="str">
        <f>'Order Form Group 1'!J52</f>
        <v>EPB® SKU</v>
      </c>
      <c r="K52" s="24" t="str">
        <f>'Order Form Group 1'!K52</f>
        <v>LENGTH</v>
      </c>
      <c r="L52" s="24" t="str">
        <f>'Order Form Group 1'!L52</f>
        <v>EDGE TYPE</v>
      </c>
      <c r="M52" s="352" t="str">
        <f>'Order Form Group 1'!M52</f>
        <v>SHEET QTY</v>
      </c>
      <c r="N52" s="352">
        <f>'Order Form Group 1'!N52</f>
        <v>0</v>
      </c>
      <c r="O52" s="239" t="str">
        <f>'Order Form Group 1'!O52</f>
        <v xml:space="preserve">   M²</v>
      </c>
      <c r="P52" s="239">
        <f>'Order Form Group 1'!P52</f>
        <v>0</v>
      </c>
      <c r="Q52" s="50"/>
      <c r="R52" s="50"/>
      <c r="AC52" s="19"/>
      <c r="AD52" s="19"/>
    </row>
    <row r="53" spans="1:30" ht="20.100000000000001" customHeight="1" x14ac:dyDescent="0.25">
      <c r="A53" s="1"/>
      <c r="B53" s="108" t="str">
        <f>'Order Form Group 1'!B53</f>
        <v>EM10WH48</v>
      </c>
      <c r="C53" s="25">
        <f>'Order Form Group 1'!C53</f>
        <v>4800</v>
      </c>
      <c r="D53" s="111" t="str">
        <f>'Order Form Group 1'!D53</f>
        <v>TE/SE</v>
      </c>
      <c r="E53" s="355"/>
      <c r="F53" s="356"/>
      <c r="G53" s="247">
        <f>(C53/1000*1.35*E53)</f>
        <v>0</v>
      </c>
      <c r="H53" s="248"/>
      <c r="I53" s="9"/>
      <c r="J53" s="107" t="str">
        <f>'Order Form Group 1'!J53</f>
        <v>EF10N24</v>
      </c>
      <c r="K53" s="26">
        <f>'Order Form Group 1'!K53</f>
        <v>2400</v>
      </c>
      <c r="L53" s="25" t="str">
        <f>'Order Form Group 1'!L53</f>
        <v>TE/TE</v>
      </c>
      <c r="M53" s="349"/>
      <c r="N53" s="349"/>
      <c r="O53" s="216">
        <f t="shared" ref="O53:O59" si="6">(K53/1000*1.2*M53)</f>
        <v>0</v>
      </c>
      <c r="P53" s="217"/>
      <c r="Q53" s="50"/>
      <c r="R53" s="50"/>
      <c r="AC53" s="19"/>
      <c r="AD53" s="19"/>
    </row>
    <row r="54" spans="1:30" ht="20.100000000000001" customHeight="1" x14ac:dyDescent="0.25">
      <c r="A54" s="1"/>
      <c r="B54" s="219" t="str">
        <f>'Order Form Group 1'!B54</f>
        <v>13mm  EPB  MultiSmart®  :   (NoiseSmart® &amp;  BraceSmart®)</v>
      </c>
      <c r="C54" s="219"/>
      <c r="D54" s="219"/>
      <c r="E54" s="219"/>
      <c r="F54" s="219"/>
      <c r="G54" s="219" t="s">
        <v>13</v>
      </c>
      <c r="H54" s="219"/>
      <c r="I54" s="9"/>
      <c r="J54" s="107" t="str">
        <f>'Order Form Group 1'!J54</f>
        <v>EF10N27</v>
      </c>
      <c r="K54" s="26">
        <f>'Order Form Group 1'!K54</f>
        <v>2700</v>
      </c>
      <c r="L54" s="25" t="str">
        <f>'Order Form Group 1'!L54</f>
        <v>TE/TE</v>
      </c>
      <c r="M54" s="349"/>
      <c r="N54" s="349"/>
      <c r="O54" s="216">
        <f t="shared" si="6"/>
        <v>0</v>
      </c>
      <c r="P54" s="217"/>
      <c r="Q54" s="50"/>
      <c r="R54" s="50"/>
      <c r="T54" s="19"/>
      <c r="AB54" s="19"/>
      <c r="AC54" s="19"/>
      <c r="AD54" s="19"/>
    </row>
    <row r="55" spans="1:30" ht="20.100000000000001" customHeight="1" x14ac:dyDescent="0.25">
      <c r="A55" s="1"/>
      <c r="B55" s="24" t="str">
        <f>'Order Form Group 1'!B55</f>
        <v>EPB® SKU</v>
      </c>
      <c r="C55" s="24" t="str">
        <f>'Order Form Group 1'!C55</f>
        <v>LENGTH</v>
      </c>
      <c r="D55" s="24" t="str">
        <f>'Order Form Group 1'!D55</f>
        <v>EDGE TYPE</v>
      </c>
      <c r="E55" s="352" t="str">
        <f>'Order Form Group 1'!E55</f>
        <v>SHEET QTY</v>
      </c>
      <c r="F55" s="352">
        <f>'Order Form Group 1'!F55</f>
        <v>0</v>
      </c>
      <c r="G55" s="239" t="str">
        <f>'Order Form Group 1'!G55</f>
        <v xml:space="preserve">   M²</v>
      </c>
      <c r="H55" s="239">
        <f>'Order Form Group 1'!H55</f>
        <v>0</v>
      </c>
      <c r="I55" s="9"/>
      <c r="J55" s="107" t="str">
        <f>'Order Form Group 1'!J55</f>
        <v>EF10N30</v>
      </c>
      <c r="K55" s="26">
        <f>'Order Form Group 1'!K55</f>
        <v>3000</v>
      </c>
      <c r="L55" s="25" t="str">
        <f>'Order Form Group 1'!L55</f>
        <v>TE/TE</v>
      </c>
      <c r="M55" s="349"/>
      <c r="N55" s="349"/>
      <c r="O55" s="216">
        <f t="shared" si="6"/>
        <v>0</v>
      </c>
      <c r="P55" s="217"/>
      <c r="Q55" s="50"/>
      <c r="R55" s="50"/>
    </row>
    <row r="56" spans="1:30" ht="20.100000000000001" customHeight="1" x14ac:dyDescent="0.25">
      <c r="A56" s="1"/>
      <c r="B56" s="107" t="str">
        <f>'Order Form Group 1'!B56</f>
        <v>EM13N24</v>
      </c>
      <c r="C56" s="26">
        <f>'Order Form Group 1'!C56</f>
        <v>2400</v>
      </c>
      <c r="D56" s="25" t="str">
        <f>'Order Form Group 1'!D56</f>
        <v>TE/TE</v>
      </c>
      <c r="E56" s="282"/>
      <c r="F56" s="283"/>
      <c r="G56" s="216">
        <f>(C56/1000*1.2*E56)</f>
        <v>0</v>
      </c>
      <c r="H56" s="217"/>
      <c r="I56" s="9"/>
      <c r="J56" s="107" t="str">
        <f>'Order Form Group 1'!J56</f>
        <v>EF10N36</v>
      </c>
      <c r="K56" s="26">
        <f>'Order Form Group 1'!K56</f>
        <v>3600</v>
      </c>
      <c r="L56" s="25" t="str">
        <f>'Order Form Group 1'!L56</f>
        <v>TE/TE</v>
      </c>
      <c r="M56" s="349"/>
      <c r="N56" s="349"/>
      <c r="O56" s="216">
        <f t="shared" si="6"/>
        <v>0</v>
      </c>
      <c r="P56" s="217"/>
      <c r="Q56" s="50"/>
      <c r="R56" s="50"/>
    </row>
    <row r="57" spans="1:30" ht="20.100000000000001" customHeight="1" x14ac:dyDescent="0.25">
      <c r="A57" s="1"/>
      <c r="B57" s="107" t="str">
        <f>'Order Form Group 1'!B57</f>
        <v>EM13N27</v>
      </c>
      <c r="C57" s="26">
        <f>'Order Form Group 1'!C57</f>
        <v>2700</v>
      </c>
      <c r="D57" s="25" t="str">
        <f>'Order Form Group 1'!D57</f>
        <v>TE/TE</v>
      </c>
      <c r="E57" s="282"/>
      <c r="F57" s="283"/>
      <c r="G57" s="216">
        <f>(C57/1000*1.2*E57)</f>
        <v>0</v>
      </c>
      <c r="H57" s="217"/>
      <c r="I57" s="9"/>
      <c r="J57" s="107" t="str">
        <f>'Order Form Group 1'!J57</f>
        <v>EF10N42</v>
      </c>
      <c r="K57" s="26">
        <f>'Order Form Group 1'!K57</f>
        <v>4200</v>
      </c>
      <c r="L57" s="25" t="str">
        <f>'Order Form Group 1'!L57</f>
        <v>TE/TE</v>
      </c>
      <c r="M57" s="349"/>
      <c r="N57" s="349"/>
      <c r="O57" s="216">
        <f t="shared" si="6"/>
        <v>0</v>
      </c>
      <c r="P57" s="217"/>
      <c r="Q57" s="50"/>
      <c r="R57" s="50"/>
    </row>
    <row r="58" spans="1:30" ht="20.100000000000001" customHeight="1" x14ac:dyDescent="0.25">
      <c r="A58" s="1"/>
      <c r="B58" s="107" t="str">
        <f>'Order Form Group 1'!B58</f>
        <v>EM13N30</v>
      </c>
      <c r="C58" s="26">
        <f>'Order Form Group 1'!C58</f>
        <v>3000</v>
      </c>
      <c r="D58" s="25" t="str">
        <f>'Order Form Group 1'!D58</f>
        <v>TE/TE</v>
      </c>
      <c r="E58" s="282"/>
      <c r="F58" s="283"/>
      <c r="G58" s="216">
        <f>(C58/1000*1.2*E58)</f>
        <v>0</v>
      </c>
      <c r="H58" s="217"/>
      <c r="I58" s="9"/>
      <c r="J58" s="107" t="str">
        <f>'Order Form Group 1'!J58</f>
        <v>EF10N48</v>
      </c>
      <c r="K58" s="26">
        <f>'Order Form Group 1'!K58</f>
        <v>4800</v>
      </c>
      <c r="L58" s="25" t="str">
        <f>'Order Form Group 1'!L58</f>
        <v>TE/TE</v>
      </c>
      <c r="M58" s="349"/>
      <c r="N58" s="349"/>
      <c r="O58" s="216">
        <f t="shared" si="6"/>
        <v>0</v>
      </c>
      <c r="P58" s="217"/>
      <c r="Q58" s="50"/>
      <c r="R58" s="50"/>
    </row>
    <row r="59" spans="1:30" ht="20.100000000000001" customHeight="1" x14ac:dyDescent="0.25">
      <c r="A59" s="1"/>
      <c r="B59" s="107" t="str">
        <f>'Order Form Group 1'!B59</f>
        <v>EM13N33</v>
      </c>
      <c r="C59" s="26">
        <f>'Order Form Group 1'!C59</f>
        <v>3300</v>
      </c>
      <c r="D59" s="25" t="str">
        <f>'Order Form Group 1'!D59</f>
        <v>TE/TE</v>
      </c>
      <c r="E59" s="282"/>
      <c r="F59" s="283"/>
      <c r="G59" s="216">
        <f>(C59/1000*1.2*E59)</f>
        <v>0</v>
      </c>
      <c r="H59" s="217"/>
      <c r="I59" s="9"/>
      <c r="J59" s="108" t="str">
        <f>'Order Form Group 1'!J59</f>
        <v>EF10N60</v>
      </c>
      <c r="K59" s="25">
        <f>'Order Form Group 1'!K59</f>
        <v>6000</v>
      </c>
      <c r="L59" s="25" t="str">
        <f>'Order Form Group 1'!L59</f>
        <v>TE/TE</v>
      </c>
      <c r="M59" s="350"/>
      <c r="N59" s="350"/>
      <c r="O59" s="247">
        <f t="shared" si="6"/>
        <v>0</v>
      </c>
      <c r="P59" s="248"/>
      <c r="Q59" s="50"/>
      <c r="R59" s="50"/>
    </row>
    <row r="60" spans="1:30" ht="20.100000000000001" customHeight="1" x14ac:dyDescent="0.25">
      <c r="A60" s="1"/>
      <c r="B60" s="108" t="str">
        <f>'Order Form Group 1'!B60</f>
        <v>EM13N36</v>
      </c>
      <c r="C60" s="27">
        <f>'Order Form Group 1'!C60</f>
        <v>3600</v>
      </c>
      <c r="D60" s="25" t="str">
        <f>'Order Form Group 1'!D60</f>
        <v>TE/TE</v>
      </c>
      <c r="E60" s="295"/>
      <c r="F60" s="296"/>
      <c r="G60" s="247">
        <f>(C60/1000*1.2*E60)</f>
        <v>0</v>
      </c>
      <c r="H60" s="248"/>
      <c r="I60" s="9"/>
      <c r="J60" s="218" t="str">
        <f>'Order Form Group 1'!J60</f>
        <v>13mm  EPB  FireSmart®</v>
      </c>
      <c r="K60" s="218"/>
      <c r="L60" s="218"/>
      <c r="M60" s="218"/>
      <c r="N60" s="218"/>
      <c r="O60" s="218" t="s">
        <v>13</v>
      </c>
      <c r="P60" s="218"/>
      <c r="Q60" s="50"/>
      <c r="R60" s="50"/>
    </row>
    <row r="61" spans="1:30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9"/>
      <c r="J61" s="24" t="str">
        <f>'Order Form Group 1'!J61</f>
        <v>EPB® SKU</v>
      </c>
      <c r="K61" s="24" t="str">
        <f>'Order Form Group 1'!K61</f>
        <v>LENGTH</v>
      </c>
      <c r="L61" s="24" t="str">
        <f>'Order Form Group 1'!L61</f>
        <v>EDGE TYPE</v>
      </c>
      <c r="M61" s="352" t="str">
        <f>'Order Form Group 1'!M61</f>
        <v>SHEET QTY</v>
      </c>
      <c r="N61" s="352">
        <f>'Order Form Group 1'!N61</f>
        <v>0</v>
      </c>
      <c r="O61" s="209" t="str">
        <f>'Order Form Group 1'!O61</f>
        <v xml:space="preserve">   M²</v>
      </c>
      <c r="P61" s="209">
        <f>'Order Form Group 1'!P61</f>
        <v>0</v>
      </c>
      <c r="Q61" s="50"/>
      <c r="R61" s="50"/>
    </row>
    <row r="62" spans="1:30" ht="20.100000000000001" customHeight="1" x14ac:dyDescent="0.25">
      <c r="A62" s="1"/>
      <c r="B62" s="218" t="str">
        <f>'Order Form Group 1'!B62</f>
        <v>16mm  EPB  FireSmart®</v>
      </c>
      <c r="C62" s="218"/>
      <c r="D62" s="218"/>
      <c r="E62" s="218"/>
      <c r="F62" s="218"/>
      <c r="G62" s="218" t="s">
        <v>13</v>
      </c>
      <c r="H62" s="218"/>
      <c r="I62" s="9"/>
      <c r="J62" s="107" t="str">
        <f>'Order Form Group 1'!J62</f>
        <v>EF13N24</v>
      </c>
      <c r="K62" s="26">
        <f>'Order Form Group 1'!K62</f>
        <v>2400</v>
      </c>
      <c r="L62" s="25" t="str">
        <f>'Order Form Group 1'!L62</f>
        <v>TE/TE</v>
      </c>
      <c r="M62" s="204"/>
      <c r="N62" s="205"/>
      <c r="O62" s="216">
        <f>(K62/1000*1.2*M62)</f>
        <v>0</v>
      </c>
      <c r="P62" s="217"/>
      <c r="Q62" s="50"/>
      <c r="R62" s="50"/>
    </row>
    <row r="63" spans="1:30" ht="20.100000000000001" customHeight="1" x14ac:dyDescent="0.25">
      <c r="A63" s="1"/>
      <c r="B63" s="24" t="str">
        <f>'Order Form Group 1'!B63</f>
        <v>EPB® SKU</v>
      </c>
      <c r="C63" s="24" t="str">
        <f>'Order Form Group 1'!C63</f>
        <v>LENGTH</v>
      </c>
      <c r="D63" s="24" t="str">
        <f>'Order Form Group 1'!D63</f>
        <v>EDGE TYPE</v>
      </c>
      <c r="E63" s="352" t="str">
        <f>'Order Form Group 1'!E63</f>
        <v>SHEET QTY</v>
      </c>
      <c r="F63" s="352">
        <f>'Order Form Group 1'!F63</f>
        <v>0</v>
      </c>
      <c r="G63" s="209" t="str">
        <f>'Order Form Group 1'!G63</f>
        <v xml:space="preserve">   M²</v>
      </c>
      <c r="H63" s="209">
        <f>'Order Form Group 1'!H63</f>
        <v>0</v>
      </c>
      <c r="I63" s="9"/>
      <c r="J63" s="107" t="str">
        <f>'Order Form Group 1'!J63</f>
        <v>EF13N27</v>
      </c>
      <c r="K63" s="26">
        <f>'Order Form Group 1'!K63</f>
        <v>2700</v>
      </c>
      <c r="L63" s="25" t="str">
        <f>'Order Form Group 1'!L63</f>
        <v>TE/TE</v>
      </c>
      <c r="M63" s="204"/>
      <c r="N63" s="205"/>
      <c r="O63" s="216">
        <f>(K63/1000*1.2*M63)</f>
        <v>0</v>
      </c>
      <c r="P63" s="217"/>
      <c r="Q63" s="50"/>
      <c r="R63" s="50"/>
    </row>
    <row r="64" spans="1:30" ht="20.100000000000001" customHeight="1" x14ac:dyDescent="0.25">
      <c r="A64" s="1"/>
      <c r="B64" s="107" t="str">
        <f>'Order Form Group 1'!B64</f>
        <v>EF16N24</v>
      </c>
      <c r="C64" s="26">
        <f>'Order Form Group 1'!C64</f>
        <v>2400</v>
      </c>
      <c r="D64" s="25" t="str">
        <f>'Order Form Group 1'!D64</f>
        <v>TE/TE</v>
      </c>
      <c r="E64" s="204"/>
      <c r="F64" s="205"/>
      <c r="G64" s="216">
        <f>(C64/1000*1.2*E64)</f>
        <v>0</v>
      </c>
      <c r="H64" s="217"/>
      <c r="I64" s="9"/>
      <c r="J64" s="107" t="str">
        <f>'Order Form Group 1'!J64</f>
        <v>EF13N30</v>
      </c>
      <c r="K64" s="26">
        <f>'Order Form Group 1'!K64</f>
        <v>3000</v>
      </c>
      <c r="L64" s="25" t="str">
        <f>'Order Form Group 1'!L64</f>
        <v>TE/TE</v>
      </c>
      <c r="M64" s="204"/>
      <c r="N64" s="205"/>
      <c r="O64" s="216">
        <f>(K64/1000*1.2*M64)</f>
        <v>0</v>
      </c>
      <c r="P64" s="217"/>
      <c r="Q64" s="50"/>
      <c r="R64" s="50"/>
    </row>
    <row r="65" spans="1:19" ht="20.100000000000001" customHeight="1" x14ac:dyDescent="0.25">
      <c r="A65" s="1"/>
      <c r="B65" s="107" t="str">
        <f>'Order Form Group 1'!B65</f>
        <v>EF16N27</v>
      </c>
      <c r="C65" s="26">
        <f>'Order Form Group 1'!C65</f>
        <v>2700</v>
      </c>
      <c r="D65" s="25" t="str">
        <f>'Order Form Group 1'!D65</f>
        <v>TE/TE</v>
      </c>
      <c r="E65" s="204"/>
      <c r="F65" s="205"/>
      <c r="G65" s="216">
        <f>(C65/1000*1.2*E65)</f>
        <v>0</v>
      </c>
      <c r="H65" s="217"/>
      <c r="I65" s="9"/>
      <c r="J65" s="107" t="str">
        <f>'Order Form Group 1'!J65</f>
        <v>EF13N33</v>
      </c>
      <c r="K65" s="26">
        <f>'Order Form Group 1'!K65</f>
        <v>3300</v>
      </c>
      <c r="L65" s="25" t="str">
        <f>'Order Form Group 1'!L65</f>
        <v>TE/TE</v>
      </c>
      <c r="M65" s="204"/>
      <c r="N65" s="205"/>
      <c r="O65" s="216">
        <f>(K65/1000*1.2*M65)</f>
        <v>0</v>
      </c>
      <c r="P65" s="217"/>
      <c r="Q65" s="50"/>
      <c r="R65" s="50"/>
    </row>
    <row r="66" spans="1:19" ht="20.100000000000001" customHeight="1" x14ac:dyDescent="0.25">
      <c r="A66" s="1"/>
      <c r="B66" s="107" t="str">
        <f>'Order Form Group 1'!B66</f>
        <v>EF16N30</v>
      </c>
      <c r="C66" s="26">
        <f>'Order Form Group 1'!C66</f>
        <v>3000</v>
      </c>
      <c r="D66" s="26" t="str">
        <f>'Order Form Group 1'!D66</f>
        <v>TE/TE</v>
      </c>
      <c r="E66" s="204"/>
      <c r="F66" s="205"/>
      <c r="G66" s="216">
        <f>(C66/1000*1.2*E66)</f>
        <v>0</v>
      </c>
      <c r="H66" s="217"/>
      <c r="I66" s="9"/>
      <c r="J66" s="107" t="str">
        <f>'Order Form Group 1'!J66</f>
        <v>EF13N36</v>
      </c>
      <c r="K66" s="26">
        <f>'Order Form Group 1'!K66</f>
        <v>3600</v>
      </c>
      <c r="L66" s="26" t="str">
        <f>'Order Form Group 1'!L66</f>
        <v>TE/TE</v>
      </c>
      <c r="M66" s="204"/>
      <c r="N66" s="205"/>
      <c r="O66" s="216">
        <f>(K66/1000*1.2*M66)</f>
        <v>0</v>
      </c>
      <c r="P66" s="217"/>
      <c r="Q66" s="50"/>
      <c r="R66" s="50"/>
    </row>
    <row r="67" spans="1:19" ht="9.6" customHeight="1" x14ac:dyDescent="0.25">
      <c r="A67" s="1"/>
      <c r="B67" s="9"/>
      <c r="C67" s="9"/>
      <c r="D67" s="9"/>
      <c r="E67" s="365"/>
      <c r="F67" s="365"/>
      <c r="G67" s="365"/>
      <c r="H67" s="365"/>
      <c r="I67" s="9"/>
      <c r="J67" s="1"/>
      <c r="K67" s="1"/>
      <c r="L67" s="1"/>
      <c r="M67" s="364"/>
      <c r="N67" s="364"/>
      <c r="O67" s="364"/>
      <c r="P67" s="364"/>
      <c r="Q67" s="50"/>
      <c r="R67" s="50"/>
    </row>
    <row r="68" spans="1:19" ht="18" customHeight="1" x14ac:dyDescent="0.25">
      <c r="A68" s="1"/>
      <c r="B68" s="304" t="str">
        <f ca="1">CONCATENATE("Group ",_xlfn.SHEET(),"    ORDER SUMMARY")</f>
        <v>Group 4    ORDER SUMMARY</v>
      </c>
      <c r="C68" s="304"/>
      <c r="D68" s="304"/>
      <c r="E68" s="304"/>
      <c r="F68" s="304"/>
      <c r="G68" s="304"/>
      <c r="H68" s="304"/>
      <c r="I68" s="29"/>
      <c r="J68" s="304" t="str">
        <f ca="1">CONCATENATE("Group ",_xlfn.SHEET(),"    ORDER SUMMARY")</f>
        <v>Group 4    ORDER SUMMARY</v>
      </c>
      <c r="K68" s="304"/>
      <c r="L68" s="304"/>
      <c r="M68" s="304"/>
      <c r="N68" s="304"/>
      <c r="O68" s="304"/>
      <c r="P68" s="304"/>
      <c r="Q68" s="50"/>
      <c r="R68" s="50"/>
    </row>
    <row r="69" spans="1:19" ht="20.100000000000001" customHeight="1" x14ac:dyDescent="0.25">
      <c r="A69" s="1"/>
      <c r="B69" s="302" t="s">
        <v>50</v>
      </c>
      <c r="C69" s="302"/>
      <c r="D69" s="302"/>
      <c r="E69" s="302" t="s">
        <v>16</v>
      </c>
      <c r="F69" s="302"/>
      <c r="G69" s="302" t="s">
        <v>169</v>
      </c>
      <c r="H69" s="302"/>
      <c r="I69" s="30"/>
      <c r="J69" s="302" t="s">
        <v>50</v>
      </c>
      <c r="K69" s="302"/>
      <c r="L69" s="302"/>
      <c r="M69" s="302" t="s">
        <v>16</v>
      </c>
      <c r="N69" s="302"/>
      <c r="O69" s="302" t="s">
        <v>169</v>
      </c>
      <c r="P69" s="302"/>
      <c r="Q69" s="50"/>
      <c r="R69" s="50"/>
    </row>
    <row r="70" spans="1:19" ht="15.95" customHeight="1" x14ac:dyDescent="0.25">
      <c r="A70" s="1"/>
      <c r="B70" s="321" t="str">
        <f>'Order Form Group 1'!B70</f>
        <v>10mm EPB®  Standard</v>
      </c>
      <c r="C70" s="321"/>
      <c r="D70" s="322"/>
      <c r="E70" s="317">
        <f>SUM(E20:F27,E30:F35)</f>
        <v>0</v>
      </c>
      <c r="F70" s="318"/>
      <c r="G70" s="287">
        <f>SUM(G20:H27,G30:H35)</f>
        <v>0</v>
      </c>
      <c r="H70" s="288"/>
      <c r="I70" s="30"/>
      <c r="J70" s="311" t="str">
        <f>'Order Form Group 1'!J70</f>
        <v>10mm EPB CeilingSmart® : Spans 600mm battens</v>
      </c>
      <c r="K70" s="311"/>
      <c r="L70" s="312"/>
      <c r="M70" s="328">
        <f>SUM(M20:N26)</f>
        <v>0</v>
      </c>
      <c r="N70" s="329"/>
      <c r="O70" s="287">
        <f>SUM(O20:P26)</f>
        <v>0</v>
      </c>
      <c r="P70" s="288"/>
      <c r="Q70" s="50"/>
      <c r="R70" s="50"/>
    </row>
    <row r="71" spans="1:19" ht="15.95" customHeight="1" x14ac:dyDescent="0.25">
      <c r="A71" s="1"/>
      <c r="B71" s="305" t="str">
        <f>'Order Form Group 1'!B71</f>
        <v>10mm EPB®  Standard   WIDE x 1350mm</v>
      </c>
      <c r="C71" s="305"/>
      <c r="D71" s="306"/>
      <c r="E71" s="319">
        <f>SUM(E38:F40)</f>
        <v>0</v>
      </c>
      <c r="F71" s="320"/>
      <c r="G71" s="287">
        <f>SUM(G38:H40)</f>
        <v>0</v>
      </c>
      <c r="H71" s="288"/>
      <c r="I71" s="30"/>
      <c r="J71" s="313" t="str">
        <f>'Order Form Group 1'!J71</f>
        <v>13mm EPB® Standard</v>
      </c>
      <c r="K71" s="313"/>
      <c r="L71" s="314"/>
      <c r="M71" s="319">
        <f>SUM(M29:N36)</f>
        <v>0</v>
      </c>
      <c r="N71" s="320"/>
      <c r="O71" s="287">
        <f>SUM(O29:P36)</f>
        <v>0</v>
      </c>
      <c r="P71" s="288"/>
      <c r="Q71" s="50"/>
      <c r="R71" s="50"/>
    </row>
    <row r="72" spans="1:19" ht="15.95" customHeight="1" x14ac:dyDescent="0.25">
      <c r="A72" s="1"/>
      <c r="B72" s="307" t="str">
        <f>'Order Form Group 1'!B72</f>
        <v>10mm EPB MultiSmart®</v>
      </c>
      <c r="C72" s="307"/>
      <c r="D72" s="308"/>
      <c r="E72" s="220">
        <f>SUM(E43:F49)</f>
        <v>0</v>
      </c>
      <c r="F72" s="221"/>
      <c r="G72" s="287">
        <f>SUM(G43:H49)</f>
        <v>0</v>
      </c>
      <c r="H72" s="288"/>
      <c r="I72" s="30"/>
      <c r="J72" s="315" t="str">
        <f>'Order Form Group 1'!J72</f>
        <v>10mm EPB AquaSmart®</v>
      </c>
      <c r="K72" s="315"/>
      <c r="L72" s="316"/>
      <c r="M72" s="344">
        <f>SUM(M39:N44)</f>
        <v>0</v>
      </c>
      <c r="N72" s="345"/>
      <c r="O72" s="287">
        <f>SUM(O39:P44)</f>
        <v>0</v>
      </c>
      <c r="P72" s="288"/>
      <c r="Q72" s="50"/>
      <c r="R72" s="50"/>
    </row>
    <row r="73" spans="1:19" ht="15.95" customHeight="1" x14ac:dyDescent="0.25">
      <c r="A73" s="1"/>
      <c r="B73" s="307" t="str">
        <f>'Order Form Group 1'!B73</f>
        <v>10mm EPB MultiSmart®  WIDE x 1350mm</v>
      </c>
      <c r="C73" s="307"/>
      <c r="D73" s="308"/>
      <c r="E73" s="220">
        <f>SUM(E52:F53)</f>
        <v>0</v>
      </c>
      <c r="F73" s="221"/>
      <c r="G73" s="287">
        <f>SUM(G52:H53)</f>
        <v>0</v>
      </c>
      <c r="H73" s="288"/>
      <c r="I73" s="30"/>
      <c r="J73" s="315" t="str">
        <f>'Order Form Group 1'!J73</f>
        <v>13mm EPB AquaSmart®</v>
      </c>
      <c r="K73" s="315"/>
      <c r="L73" s="316"/>
      <c r="M73" s="330">
        <f>SUM(M47:N50)</f>
        <v>0</v>
      </c>
      <c r="N73" s="331"/>
      <c r="O73" s="287">
        <f>SUM(O47:P50)</f>
        <v>0</v>
      </c>
      <c r="P73" s="288"/>
      <c r="Q73" s="50"/>
      <c r="R73" s="50"/>
    </row>
    <row r="74" spans="1:19" ht="15.95" customHeight="1" x14ac:dyDescent="0.25">
      <c r="A74" s="1"/>
      <c r="B74" s="307" t="str">
        <f>'Order Form Group 1'!B74</f>
        <v>13mm EPB MultiSmart®</v>
      </c>
      <c r="C74" s="307"/>
      <c r="D74" s="308"/>
      <c r="E74" s="220">
        <f>SUM(E56:F60)</f>
        <v>0</v>
      </c>
      <c r="F74" s="221"/>
      <c r="G74" s="287">
        <f>SUM(G56:H60)</f>
        <v>0</v>
      </c>
      <c r="H74" s="288"/>
      <c r="I74" s="30"/>
      <c r="J74" s="309" t="str">
        <f>'Order Form Group 1'!J74</f>
        <v>10mm EPB FireSmart®</v>
      </c>
      <c r="K74" s="309"/>
      <c r="L74" s="310"/>
      <c r="M74" s="222">
        <f>SUM(M53:N59)</f>
        <v>0</v>
      </c>
      <c r="N74" s="223"/>
      <c r="O74" s="287">
        <f>SUM(O53:P59)</f>
        <v>0</v>
      </c>
      <c r="P74" s="288"/>
      <c r="Q74" s="50"/>
      <c r="R74" s="50"/>
    </row>
    <row r="75" spans="1:19" ht="15.95" customHeight="1" x14ac:dyDescent="0.25">
      <c r="A75" s="1"/>
      <c r="B75" s="309" t="str">
        <f>'Order Form Group 1'!B75</f>
        <v>16mm EPB FireSmart®</v>
      </c>
      <c r="C75" s="309"/>
      <c r="D75" s="310"/>
      <c r="E75" s="222">
        <f>SUM(E64:F66)</f>
        <v>0</v>
      </c>
      <c r="F75" s="223"/>
      <c r="G75" s="287">
        <f>SUM(G64:H66)</f>
        <v>0</v>
      </c>
      <c r="H75" s="288"/>
      <c r="I75" s="30"/>
      <c r="J75" s="309" t="str">
        <f>'Order Form Group 1'!J75</f>
        <v>13mm EPB FireSmart®</v>
      </c>
      <c r="K75" s="309"/>
      <c r="L75" s="310"/>
      <c r="M75" s="222">
        <f>SUM(M62:N66)</f>
        <v>0</v>
      </c>
      <c r="N75" s="223"/>
      <c r="O75" s="287">
        <f>SUM(O62:P66)</f>
        <v>0</v>
      </c>
      <c r="P75" s="288"/>
      <c r="Q75" s="50"/>
      <c r="R75" s="134"/>
      <c r="S75" s="12"/>
    </row>
    <row r="76" spans="1:19" ht="9.6" customHeight="1" thickBot="1" x14ac:dyDescent="0.3">
      <c r="A76" s="1"/>
      <c r="B76" s="31"/>
      <c r="C76" s="31"/>
      <c r="D76" s="31"/>
      <c r="E76" s="32"/>
      <c r="F76" s="32"/>
      <c r="G76" s="17"/>
      <c r="H76" s="17"/>
      <c r="I76" s="30"/>
      <c r="J76" s="122"/>
      <c r="K76" s="122"/>
      <c r="L76" s="122"/>
      <c r="M76" s="32"/>
      <c r="N76" s="32"/>
      <c r="O76" s="17"/>
      <c r="P76" s="17"/>
      <c r="Q76" s="50"/>
      <c r="R76" s="50"/>
    </row>
    <row r="77" spans="1:19" ht="18" customHeight="1" thickBot="1" x14ac:dyDescent="0.35">
      <c r="A77" s="1"/>
      <c r="B77" s="33"/>
      <c r="C77" s="34"/>
      <c r="D77" s="34"/>
      <c r="E77" s="34"/>
      <c r="F77" s="34"/>
      <c r="G77" s="34"/>
      <c r="H77" s="34"/>
      <c r="I77" s="34"/>
      <c r="J77" s="34"/>
      <c r="K77" s="35" t="str">
        <f ca="1">CONCATENATE("Group ",_xlfn.SHEET())</f>
        <v>Group 4</v>
      </c>
      <c r="L77" s="36" t="s">
        <v>105</v>
      </c>
      <c r="M77" s="336">
        <f>SUM(E70:F75,M70:N75)</f>
        <v>0</v>
      </c>
      <c r="N77" s="337"/>
      <c r="O77" s="334" t="str">
        <f>IF(SUM(G70:H75,O70:P75)=0,"",SUM(G70:H75,O70:P75))</f>
        <v/>
      </c>
      <c r="P77" s="335"/>
      <c r="Q77" s="50"/>
      <c r="R77" s="50"/>
    </row>
    <row r="78" spans="1:19" ht="6.95" customHeight="1" x14ac:dyDescent="0.25">
      <c r="A78" s="1"/>
      <c r="B78" s="37"/>
      <c r="C78" s="37"/>
      <c r="D78" s="37"/>
      <c r="E78" s="30"/>
      <c r="F78" s="30"/>
      <c r="G78" s="30"/>
      <c r="H78" s="30"/>
      <c r="I78" s="30"/>
      <c r="J78" s="37"/>
      <c r="K78" s="37"/>
      <c r="L78" s="37"/>
      <c r="M78" s="27"/>
      <c r="N78" s="27"/>
      <c r="O78" s="27"/>
      <c r="P78" s="27"/>
      <c r="Q78" s="50"/>
      <c r="R78" s="50"/>
    </row>
    <row r="79" spans="1:19" ht="16.5" customHeight="1" x14ac:dyDescent="0.25">
      <c r="A79" s="1"/>
      <c r="B79" s="203" t="s">
        <v>139</v>
      </c>
      <c r="C79" s="203"/>
      <c r="D79" s="203"/>
      <c r="E79" s="347" t="str">
        <f>'Order Form Group 1'!E79</f>
        <v>info@epb.co.nz</v>
      </c>
      <c r="F79" s="347"/>
      <c r="G79" s="347"/>
      <c r="H79" s="347"/>
      <c r="I79" s="348" t="s">
        <v>156</v>
      </c>
      <c r="J79" s="348"/>
      <c r="K79" s="346" t="s">
        <v>51</v>
      </c>
      <c r="L79" s="346"/>
      <c r="M79" s="1"/>
      <c r="N79" s="57">
        <f>DROPDOWN!T123</f>
        <v>0</v>
      </c>
      <c r="O79" s="56" t="str">
        <f>DROPDOWN!U122</f>
        <v>Kilos</v>
      </c>
      <c r="P79" s="2"/>
      <c r="Q79" s="50"/>
      <c r="R79" s="50"/>
    </row>
    <row r="80" spans="1:19" ht="20.100000000000001" customHeight="1" x14ac:dyDescent="0.25">
      <c r="A80" s="1"/>
      <c r="B80" s="72"/>
      <c r="C80" s="1"/>
      <c r="D80" s="1"/>
      <c r="E80" s="1"/>
      <c r="F80" s="1"/>
      <c r="G80" s="1"/>
      <c r="H80" s="1"/>
      <c r="I80" s="1"/>
      <c r="J80" s="1"/>
      <c r="K80" s="1"/>
      <c r="L80" s="1"/>
      <c r="M80" s="84"/>
      <c r="N80" s="2"/>
      <c r="O80" s="2"/>
      <c r="P80" s="2"/>
      <c r="Q80" s="50"/>
      <c r="R80" s="50"/>
    </row>
    <row r="81" spans="1:30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"/>
      <c r="N81" s="2"/>
      <c r="O81" s="2"/>
      <c r="P81" s="2"/>
      <c r="Q81" s="50"/>
      <c r="R81" s="50"/>
    </row>
    <row r="82" spans="1:30" s="21" customFormat="1" ht="20.100000000000001" customHeight="1" x14ac:dyDescent="0.3">
      <c r="A82" s="66"/>
      <c r="B82" s="340" t="s">
        <v>120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133"/>
      <c r="R82" s="133"/>
      <c r="S82"/>
      <c r="T82"/>
      <c r="U82"/>
      <c r="V82"/>
      <c r="W82"/>
      <c r="X82"/>
      <c r="Y82"/>
      <c r="Z82"/>
      <c r="AA82"/>
      <c r="AC82"/>
      <c r="AD82"/>
    </row>
    <row r="83" spans="1:30" x14ac:dyDescent="0.25">
      <c r="A83" s="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28"/>
      <c r="N83" s="28"/>
      <c r="O83" s="28"/>
      <c r="P83" s="28"/>
      <c r="Q83" s="51"/>
      <c r="R83" s="51"/>
    </row>
    <row r="84" spans="1:30" ht="15.75" x14ac:dyDescent="0.25">
      <c r="A84" s="1"/>
      <c r="B84" s="332" t="s">
        <v>121</v>
      </c>
      <c r="C84" s="332"/>
      <c r="D84" s="332"/>
      <c r="E84" s="332"/>
      <c r="F84" s="332"/>
      <c r="G84" s="332"/>
      <c r="H84" s="332"/>
      <c r="I84" s="39"/>
      <c r="J84" s="332" t="s">
        <v>121</v>
      </c>
      <c r="K84" s="332"/>
      <c r="L84" s="332"/>
      <c r="M84" s="332"/>
      <c r="N84" s="332"/>
      <c r="O84" s="332"/>
      <c r="P84" s="332"/>
      <c r="Q84" s="50"/>
      <c r="R84" s="50"/>
      <c r="AB84" s="11"/>
    </row>
    <row r="85" spans="1:30" ht="15.95" customHeight="1" x14ac:dyDescent="0.25">
      <c r="A85" s="1"/>
      <c r="B85" s="302" t="s">
        <v>50</v>
      </c>
      <c r="C85" s="302"/>
      <c r="D85" s="302"/>
      <c r="E85" s="302" t="s">
        <v>16</v>
      </c>
      <c r="F85" s="302"/>
      <c r="G85" s="302" t="s">
        <v>169</v>
      </c>
      <c r="H85" s="302"/>
      <c r="I85" s="30"/>
      <c r="J85" s="302" t="s">
        <v>50</v>
      </c>
      <c r="K85" s="302"/>
      <c r="L85" s="302"/>
      <c r="M85" s="302" t="s">
        <v>16</v>
      </c>
      <c r="N85" s="302"/>
      <c r="O85" s="302" t="s">
        <v>169</v>
      </c>
      <c r="P85" s="302"/>
      <c r="Q85" s="201"/>
      <c r="R85" s="201"/>
      <c r="S85" s="16"/>
      <c r="AC85" s="16"/>
      <c r="AD85" s="16"/>
    </row>
    <row r="86" spans="1:30" ht="15.95" customHeight="1" x14ac:dyDescent="0.25">
      <c r="A86" s="1"/>
      <c r="B86" s="366" t="str">
        <f>B70</f>
        <v>10mm EPB®  Standard</v>
      </c>
      <c r="C86" s="366"/>
      <c r="D86" s="367"/>
      <c r="E86" s="317">
        <f>'Order Form Group 1'!E70+'Order Form Group 2'!E70+'Order Form Group 3'!E70+'Order Form Group 4'!E70</f>
        <v>0</v>
      </c>
      <c r="F86" s="318"/>
      <c r="G86" s="287">
        <f>'Order Form Group 1'!G70+'Order Form Group 2'!G70+'Order Form Group 3'!G70+'Order Form Group 4'!G70</f>
        <v>0</v>
      </c>
      <c r="H86" s="288"/>
      <c r="I86" s="30"/>
      <c r="J86" s="311" t="s">
        <v>201</v>
      </c>
      <c r="K86" s="311"/>
      <c r="L86" s="312"/>
      <c r="M86" s="328">
        <f>'Order Form Group 1'!M70+'Order Form Group 2'!M70+'Order Form Group 3'!M70+'Order Form Group 4'!M70</f>
        <v>0</v>
      </c>
      <c r="N86" s="329"/>
      <c r="O86" s="287">
        <f>'Order Form Group 1'!O70+'Order Form Group 2'!O70+'Order Form Group 3'!O70+'Order Form Group 4'!O70</f>
        <v>0</v>
      </c>
      <c r="P86" s="288"/>
      <c r="Q86" s="201"/>
      <c r="R86" s="201"/>
      <c r="S86" s="16"/>
      <c r="AC86" s="16"/>
      <c r="AD86" s="16"/>
    </row>
    <row r="87" spans="1:30" ht="15.95" customHeight="1" x14ac:dyDescent="0.25">
      <c r="A87" s="1"/>
      <c r="B87" s="357" t="str">
        <f t="shared" ref="B87:B90" si="7">B71</f>
        <v>10mm EPB®  Standard   WIDE x 1350mm</v>
      </c>
      <c r="C87" s="357"/>
      <c r="D87" s="358"/>
      <c r="E87" s="319">
        <f>'Order Form Group 1'!E71+'Order Form Group 2'!E71+'Order Form Group 3'!E71+'Order Form Group 4'!E71</f>
        <v>0</v>
      </c>
      <c r="F87" s="320"/>
      <c r="G87" s="287">
        <f>'Order Form Group 1'!G71+'Order Form Group 2'!G71+'Order Form Group 3'!G71+'Order Form Group 4'!G71</f>
        <v>0</v>
      </c>
      <c r="H87" s="288"/>
      <c r="I87" s="30"/>
      <c r="J87" s="313" t="s">
        <v>202</v>
      </c>
      <c r="K87" s="313"/>
      <c r="L87" s="314"/>
      <c r="M87" s="319">
        <f>'Order Form Group 1'!M71+'Order Form Group 2'!M71+'Order Form Group 3'!M71+'Order Form Group 4'!M71</f>
        <v>0</v>
      </c>
      <c r="N87" s="320"/>
      <c r="O87" s="287">
        <f>'Order Form Group 1'!O71+'Order Form Group 2'!O71+'Order Form Group 3'!O71+'Order Form Group 4'!O71</f>
        <v>0</v>
      </c>
      <c r="P87" s="288"/>
      <c r="Q87" s="201"/>
      <c r="R87" s="201"/>
      <c r="S87" s="16"/>
      <c r="AC87" s="16"/>
      <c r="AD87" s="16"/>
    </row>
    <row r="88" spans="1:30" ht="15.95" customHeight="1" x14ac:dyDescent="0.25">
      <c r="A88" s="1"/>
      <c r="B88" s="307" t="str">
        <f t="shared" si="7"/>
        <v>10mm EPB MultiSmart®</v>
      </c>
      <c r="C88" s="307"/>
      <c r="D88" s="308"/>
      <c r="E88" s="220">
        <f>'Order Form Group 1'!E72+'Order Form Group 2'!E72+'Order Form Group 3'!E72+'Order Form Group 4'!E72</f>
        <v>0</v>
      </c>
      <c r="F88" s="221"/>
      <c r="G88" s="287">
        <f>'Order Form Group 1'!G72+'Order Form Group 2'!G72+'Order Form Group 3'!G72+'Order Form Group 4'!G72</f>
        <v>0</v>
      </c>
      <c r="H88" s="288"/>
      <c r="I88" s="30"/>
      <c r="J88" s="315" t="s">
        <v>203</v>
      </c>
      <c r="K88" s="315"/>
      <c r="L88" s="316"/>
      <c r="M88" s="344">
        <f>'Order Form Group 1'!M72+'Order Form Group 2'!M72+'Order Form Group 3'!M72+'Order Form Group 4'!M72</f>
        <v>0</v>
      </c>
      <c r="N88" s="345"/>
      <c r="O88" s="287">
        <f>'Order Form Group 1'!O72+'Order Form Group 2'!O72+'Order Form Group 3'!O72+'Order Form Group 4'!O72</f>
        <v>0</v>
      </c>
      <c r="P88" s="288"/>
      <c r="Q88" s="201"/>
      <c r="R88" s="201"/>
      <c r="S88" s="16"/>
      <c r="AC88" s="16"/>
      <c r="AD88" s="16"/>
    </row>
    <row r="89" spans="1:30" ht="15.95" customHeight="1" x14ac:dyDescent="0.25">
      <c r="A89" s="1"/>
      <c r="B89" s="307" t="str">
        <f t="shared" si="7"/>
        <v>10mm EPB MultiSmart®  WIDE x 1350mm</v>
      </c>
      <c r="C89" s="307"/>
      <c r="D89" s="308"/>
      <c r="E89" s="220">
        <f>'Order Form Group 1'!E73+'Order Form Group 2'!E73+'Order Form Group 3'!E73+'Order Form Group 4'!E73</f>
        <v>0</v>
      </c>
      <c r="F89" s="221"/>
      <c r="G89" s="287">
        <f>'Order Form Group 1'!G73+'Order Form Group 2'!G73+'Order Form Group 3'!G73+'Order Form Group 4'!G73</f>
        <v>0</v>
      </c>
      <c r="H89" s="288"/>
      <c r="I89" s="30"/>
      <c r="J89" s="315" t="s">
        <v>204</v>
      </c>
      <c r="K89" s="315"/>
      <c r="L89" s="316"/>
      <c r="M89" s="330">
        <f>'Order Form Group 1'!M73+'Order Form Group 2'!M73+'Order Form Group 3'!M73+'Order Form Group 4'!M73</f>
        <v>0</v>
      </c>
      <c r="N89" s="331"/>
      <c r="O89" s="287">
        <f>'Order Form Group 1'!O73+'Order Form Group 2'!O73+'Order Form Group 3'!O73+'Order Form Group 4'!O73</f>
        <v>0</v>
      </c>
      <c r="P89" s="288"/>
      <c r="Q89" s="201"/>
      <c r="R89" s="201"/>
      <c r="S89" s="16"/>
      <c r="AB89" s="16"/>
      <c r="AC89" s="16"/>
      <c r="AD89" s="16"/>
    </row>
    <row r="90" spans="1:30" ht="15.95" customHeight="1" x14ac:dyDescent="0.25">
      <c r="A90" s="1"/>
      <c r="B90" s="307" t="str">
        <f t="shared" si="7"/>
        <v>13mm EPB MultiSmart®</v>
      </c>
      <c r="C90" s="307"/>
      <c r="D90" s="308"/>
      <c r="E90" s="220">
        <f>'Order Form Group 1'!E74+'Order Form Group 2'!E74+'Order Form Group 3'!E74+'Order Form Group 4'!E74</f>
        <v>0</v>
      </c>
      <c r="F90" s="221"/>
      <c r="G90" s="287">
        <f>'Order Form Group 1'!G74+'Order Form Group 2'!G74+'Order Form Group 3'!G74+'Order Form Group 4'!G74</f>
        <v>0</v>
      </c>
      <c r="H90" s="288"/>
      <c r="I90" s="30"/>
      <c r="J90" s="309" t="str">
        <f>J74</f>
        <v>10mm EPB FireSmart®</v>
      </c>
      <c r="K90" s="309"/>
      <c r="L90" s="310"/>
      <c r="M90" s="222">
        <f>'Order Form Group 1'!M74+'Order Form Group 2'!M74+'Order Form Group 3'!M74+'Order Form Group 4'!M74</f>
        <v>0</v>
      </c>
      <c r="N90" s="223"/>
      <c r="O90" s="287">
        <f>'Order Form Group 1'!O74+'Order Form Group 2'!O74+'Order Form Group 3'!O74+'Order Form Group 4'!O74</f>
        <v>0</v>
      </c>
      <c r="P90" s="288"/>
      <c r="Q90" s="201"/>
      <c r="R90" s="201"/>
      <c r="S90" s="16"/>
      <c r="AC90" s="16"/>
      <c r="AD90" s="16"/>
    </row>
    <row r="91" spans="1:30" ht="15.95" customHeight="1" x14ac:dyDescent="0.25">
      <c r="A91" s="1"/>
      <c r="B91" s="309" t="s">
        <v>206</v>
      </c>
      <c r="C91" s="309"/>
      <c r="D91" s="310"/>
      <c r="E91" s="222">
        <f>'Order Form Group 1'!E75+'Order Form Group 2'!E75+'Order Form Group 3'!E75+'Order Form Group 4'!E75</f>
        <v>0</v>
      </c>
      <c r="F91" s="223"/>
      <c r="G91" s="287">
        <f>'Order Form Group 1'!G75+'Order Form Group 2'!G75+'Order Form Group 3'!G75+'Order Form Group 4'!G75</f>
        <v>0</v>
      </c>
      <c r="H91" s="288"/>
      <c r="I91" s="30"/>
      <c r="J91" s="309" t="s">
        <v>205</v>
      </c>
      <c r="K91" s="309"/>
      <c r="L91" s="310"/>
      <c r="M91" s="222">
        <f>'Order Form Group 1'!M75+'Order Form Group 2'!M75+'Order Form Group 3'!M75+'Order Form Group 4'!M75</f>
        <v>0</v>
      </c>
      <c r="N91" s="223"/>
      <c r="O91" s="287">
        <f>'Order Form Group 1'!O75+'Order Form Group 2'!O75+'Order Form Group 3'!O75+'Order Form Group 4'!O75</f>
        <v>0</v>
      </c>
      <c r="P91" s="288"/>
      <c r="Q91" s="201"/>
      <c r="R91" s="202"/>
      <c r="S91" s="54"/>
      <c r="AC91" s="16"/>
      <c r="AD91" s="16"/>
    </row>
    <row r="92" spans="1:30" ht="9.6" customHeight="1" thickBot="1" x14ac:dyDescent="0.3">
      <c r="A92" s="1"/>
      <c r="B92" s="31"/>
      <c r="C92" s="31"/>
      <c r="D92" s="31"/>
      <c r="E92" s="32"/>
      <c r="F92" s="32"/>
      <c r="G92" s="17"/>
      <c r="H92" s="17"/>
      <c r="I92" s="30"/>
      <c r="J92" s="122"/>
      <c r="K92" s="122"/>
      <c r="L92" s="122"/>
      <c r="M92" s="32"/>
      <c r="N92" s="32"/>
      <c r="O92" s="17"/>
      <c r="P92" s="17"/>
      <c r="Q92" s="201"/>
      <c r="R92" s="201"/>
      <c r="S92" s="16"/>
      <c r="AB92" s="16"/>
      <c r="AC92" s="16"/>
      <c r="AD92" s="16"/>
    </row>
    <row r="93" spans="1:30" ht="19.5" thickBot="1" x14ac:dyDescent="0.35">
      <c r="A93" s="1"/>
      <c r="B93" s="40"/>
      <c r="C93" s="41"/>
      <c r="D93" s="41"/>
      <c r="E93" s="41"/>
      <c r="F93" s="41"/>
      <c r="G93" s="41"/>
      <c r="H93" s="41"/>
      <c r="I93" s="41"/>
      <c r="J93" s="333" t="s">
        <v>119</v>
      </c>
      <c r="K93" s="333"/>
      <c r="L93" s="42" t="s">
        <v>105</v>
      </c>
      <c r="M93" s="336">
        <f>SUM(E86:F91,M86:N91)</f>
        <v>0</v>
      </c>
      <c r="N93" s="337"/>
      <c r="O93" s="334" t="str">
        <f>IF(SUM(G86:H91,O86:P91)=0,"",SUM(G86:H91,O86:P91))</f>
        <v/>
      </c>
      <c r="P93" s="335"/>
      <c r="Q93" s="201"/>
      <c r="R93" s="50"/>
      <c r="AB93" s="16"/>
      <c r="AC93" s="16"/>
      <c r="AD93" s="16"/>
    </row>
    <row r="94" spans="1:30" ht="6.95" customHeight="1" x14ac:dyDescent="0.25">
      <c r="A94" s="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201"/>
      <c r="R94" s="50"/>
      <c r="AB94" s="16"/>
      <c r="AC94" s="16"/>
      <c r="AD94" s="16"/>
    </row>
    <row r="95" spans="1:30" ht="15" customHeight="1" x14ac:dyDescent="0.25">
      <c r="A95" s="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28"/>
      <c r="N95" s="57">
        <f>DROPDOWN!T127</f>
        <v>0</v>
      </c>
      <c r="O95" s="56" t="str">
        <f>DROPDOWN!U126</f>
        <v>Kilos</v>
      </c>
      <c r="Q95" s="201"/>
      <c r="R95" s="5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30" ht="15" customHeight="1" x14ac:dyDescent="0.25">
      <c r="B96" s="38"/>
      <c r="C96" s="38"/>
      <c r="D96" s="38"/>
      <c r="E96" s="38"/>
      <c r="F96" s="38"/>
      <c r="G96" s="38"/>
      <c r="H96" s="38"/>
      <c r="I96" s="38"/>
      <c r="J96" s="1"/>
      <c r="K96" s="38"/>
      <c r="L96" s="38"/>
      <c r="M96" s="28"/>
      <c r="N96" s="2"/>
      <c r="O96" s="2"/>
      <c r="P96" s="2"/>
      <c r="Q96" s="201"/>
      <c r="R96" s="20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2:30" ht="15" customHeight="1" x14ac:dyDescent="0.25">
      <c r="B97" s="16"/>
      <c r="C97" s="16"/>
      <c r="D97" s="16"/>
      <c r="E97" s="16"/>
      <c r="F97" s="16"/>
      <c r="G97" s="16"/>
      <c r="H97" s="16"/>
      <c r="I97" s="16"/>
      <c r="K97" s="16"/>
      <c r="L97" s="16"/>
      <c r="M97" s="43"/>
      <c r="N97" s="43"/>
      <c r="O97" s="43"/>
      <c r="P97" s="43"/>
      <c r="Q97" s="201"/>
      <c r="R97" s="201"/>
      <c r="S97" s="16"/>
      <c r="T97" s="16"/>
      <c r="U97" s="16"/>
      <c r="AC97" s="16"/>
      <c r="AD97" s="16"/>
    </row>
    <row r="98" spans="2:30" ht="15" customHeight="1" x14ac:dyDescent="0.25"/>
    <row r="99" spans="2:30" ht="15" customHeight="1" x14ac:dyDescent="0.25"/>
    <row r="100" spans="2:30" ht="15" customHeight="1" x14ac:dyDescent="0.25"/>
    <row r="101" spans="2:30" ht="15" customHeight="1" x14ac:dyDescent="0.25"/>
    <row r="102" spans="2:30" ht="15" customHeight="1" x14ac:dyDescent="0.25"/>
    <row r="103" spans="2:30" ht="15" customHeight="1" x14ac:dyDescent="0.25"/>
    <row r="104" spans="2:30" ht="15" customHeight="1" x14ac:dyDescent="0.25"/>
    <row r="105" spans="2:30" ht="15" customHeight="1" x14ac:dyDescent="0.25"/>
    <row r="106" spans="2:30" ht="15" customHeight="1" x14ac:dyDescent="0.25"/>
    <row r="107" spans="2:30" ht="15" customHeight="1" x14ac:dyDescent="0.25"/>
    <row r="108" spans="2:30" ht="15" customHeight="1" x14ac:dyDescent="0.25"/>
    <row r="109" spans="2:30" ht="15" customHeight="1" x14ac:dyDescent="0.25"/>
    <row r="110" spans="2:30" ht="15" customHeight="1" x14ac:dyDescent="0.25"/>
    <row r="111" spans="2:30" ht="15" customHeight="1" x14ac:dyDescent="0.25"/>
    <row r="112" spans="2:3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</sheetData>
  <sheetProtection sheet="1"/>
  <mergeCells count="343">
    <mergeCell ref="M19:N19"/>
    <mergeCell ref="B18:F18"/>
    <mergeCell ref="J18:P18"/>
    <mergeCell ref="O15:P15"/>
    <mergeCell ref="E14:F14"/>
    <mergeCell ref="E25:F25"/>
    <mergeCell ref="E26:F26"/>
    <mergeCell ref="B14:B16"/>
    <mergeCell ref="E22:F22"/>
    <mergeCell ref="G22:H22"/>
    <mergeCell ref="E20:F20"/>
    <mergeCell ref="G20:H20"/>
    <mergeCell ref="M23:N23"/>
    <mergeCell ref="O23:P23"/>
    <mergeCell ref="E49:F49"/>
    <mergeCell ref="G49:H49"/>
    <mergeCell ref="G14:H14"/>
    <mergeCell ref="E19:F19"/>
    <mergeCell ref="G19:H19"/>
    <mergeCell ref="E42:F42"/>
    <mergeCell ref="G42:H42"/>
    <mergeCell ref="E48:F48"/>
    <mergeCell ref="G18:H18"/>
    <mergeCell ref="G41:H41"/>
    <mergeCell ref="G43:H43"/>
    <mergeCell ref="G46:H46"/>
    <mergeCell ref="G47:H47"/>
    <mergeCell ref="G44:H44"/>
    <mergeCell ref="G45:H45"/>
    <mergeCell ref="G25:H25"/>
    <mergeCell ref="E23:F23"/>
    <mergeCell ref="G23:H23"/>
    <mergeCell ref="E46:F46"/>
    <mergeCell ref="E24:F24"/>
    <mergeCell ref="G24:H24"/>
    <mergeCell ref="E21:F21"/>
    <mergeCell ref="G21:H21"/>
    <mergeCell ref="E44:F44"/>
    <mergeCell ref="E45:F45"/>
    <mergeCell ref="G28:H28"/>
    <mergeCell ref="O19:P19"/>
    <mergeCell ref="M46:N46"/>
    <mergeCell ref="O46:P46"/>
    <mergeCell ref="M43:N43"/>
    <mergeCell ref="O43:P43"/>
    <mergeCell ref="E40:F40"/>
    <mergeCell ref="G40:H40"/>
    <mergeCell ref="M44:N44"/>
    <mergeCell ref="O44:P44"/>
    <mergeCell ref="J45:N45"/>
    <mergeCell ref="O39:P39"/>
    <mergeCell ref="G36:H36"/>
    <mergeCell ref="M40:N40"/>
    <mergeCell ref="O40:P40"/>
    <mergeCell ref="E37:F37"/>
    <mergeCell ref="G37:H37"/>
    <mergeCell ref="M41:N41"/>
    <mergeCell ref="O41:P41"/>
    <mergeCell ref="E38:F38"/>
    <mergeCell ref="E29:F29"/>
    <mergeCell ref="M22:N22"/>
    <mergeCell ref="O22:P22"/>
    <mergeCell ref="M50:N50"/>
    <mergeCell ref="O50:P50"/>
    <mergeCell ref="M20:N20"/>
    <mergeCell ref="O20:P20"/>
    <mergeCell ref="M47:N47"/>
    <mergeCell ref="O47:P47"/>
    <mergeCell ref="M21:N21"/>
    <mergeCell ref="O21:P21"/>
    <mergeCell ref="M48:N48"/>
    <mergeCell ref="O48:P48"/>
    <mergeCell ref="M25:N25"/>
    <mergeCell ref="O25:P25"/>
    <mergeCell ref="M26:N26"/>
    <mergeCell ref="O24:P24"/>
    <mergeCell ref="O45:P45"/>
    <mergeCell ref="O37:P37"/>
    <mergeCell ref="M38:N38"/>
    <mergeCell ref="O38:P38"/>
    <mergeCell ref="O27:P27"/>
    <mergeCell ref="J27:N27"/>
    <mergeCell ref="O26:P26"/>
    <mergeCell ref="M28:N28"/>
    <mergeCell ref="O28:P28"/>
    <mergeCell ref="O31:P31"/>
    <mergeCell ref="B28:F28"/>
    <mergeCell ref="G38:H38"/>
    <mergeCell ref="M42:N42"/>
    <mergeCell ref="O42:P42"/>
    <mergeCell ref="E39:F39"/>
    <mergeCell ref="O32:P32"/>
    <mergeCell ref="M29:N29"/>
    <mergeCell ref="O29:P29"/>
    <mergeCell ref="G29:H29"/>
    <mergeCell ref="M30:N30"/>
    <mergeCell ref="O30:P30"/>
    <mergeCell ref="G31:H31"/>
    <mergeCell ref="O49:P49"/>
    <mergeCell ref="O51:P51"/>
    <mergeCell ref="J51:N51"/>
    <mergeCell ref="J37:N37"/>
    <mergeCell ref="O52:P52"/>
    <mergeCell ref="M53:N53"/>
    <mergeCell ref="O53:P53"/>
    <mergeCell ref="M39:N39"/>
    <mergeCell ref="E60:F60"/>
    <mergeCell ref="G60:H60"/>
    <mergeCell ref="E55:F55"/>
    <mergeCell ref="G55:H55"/>
    <mergeCell ref="E56:F56"/>
    <mergeCell ref="G56:H56"/>
    <mergeCell ref="G39:H39"/>
    <mergeCell ref="B54:F54"/>
    <mergeCell ref="B41:F41"/>
    <mergeCell ref="E52:F52"/>
    <mergeCell ref="E53:F53"/>
    <mergeCell ref="M54:N54"/>
    <mergeCell ref="O54:P54"/>
    <mergeCell ref="E47:F47"/>
    <mergeCell ref="E43:F43"/>
    <mergeCell ref="G48:H48"/>
    <mergeCell ref="M59:N59"/>
    <mergeCell ref="O59:P59"/>
    <mergeCell ref="G57:H57"/>
    <mergeCell ref="E58:F58"/>
    <mergeCell ref="G58:H58"/>
    <mergeCell ref="M58:N58"/>
    <mergeCell ref="O58:P58"/>
    <mergeCell ref="M32:N32"/>
    <mergeCell ref="G54:H54"/>
    <mergeCell ref="G51:H51"/>
    <mergeCell ref="G52:H52"/>
    <mergeCell ref="G53:H53"/>
    <mergeCell ref="O33:P33"/>
    <mergeCell ref="B36:F36"/>
    <mergeCell ref="E35:F35"/>
    <mergeCell ref="E57:F57"/>
    <mergeCell ref="M55:N55"/>
    <mergeCell ref="O55:P55"/>
    <mergeCell ref="E59:F59"/>
    <mergeCell ref="G59:H59"/>
    <mergeCell ref="E32:F32"/>
    <mergeCell ref="G32:H32"/>
    <mergeCell ref="M56:N56"/>
    <mergeCell ref="O56:P56"/>
    <mergeCell ref="M73:N73"/>
    <mergeCell ref="O73:P73"/>
    <mergeCell ref="E79:H79"/>
    <mergeCell ref="I79:J79"/>
    <mergeCell ref="B73:D73"/>
    <mergeCell ref="O60:P60"/>
    <mergeCell ref="M34:N34"/>
    <mergeCell ref="O34:P34"/>
    <mergeCell ref="M69:N69"/>
    <mergeCell ref="G63:H63"/>
    <mergeCell ref="M65:N65"/>
    <mergeCell ref="M61:N61"/>
    <mergeCell ref="O61:P61"/>
    <mergeCell ref="M35:N35"/>
    <mergeCell ref="O35:P35"/>
    <mergeCell ref="M62:N62"/>
    <mergeCell ref="O62:P62"/>
    <mergeCell ref="M36:N36"/>
    <mergeCell ref="O36:P36"/>
    <mergeCell ref="M63:N63"/>
    <mergeCell ref="O63:P63"/>
    <mergeCell ref="O65:P65"/>
    <mergeCell ref="G62:H62"/>
    <mergeCell ref="M64:N64"/>
    <mergeCell ref="O87:P87"/>
    <mergeCell ref="J91:L91"/>
    <mergeCell ref="M91:N91"/>
    <mergeCell ref="O91:P91"/>
    <mergeCell ref="J88:L88"/>
    <mergeCell ref="E63:F63"/>
    <mergeCell ref="B79:D79"/>
    <mergeCell ref="B71:D71"/>
    <mergeCell ref="E71:F71"/>
    <mergeCell ref="G71:H71"/>
    <mergeCell ref="B74:D74"/>
    <mergeCell ref="E74:F74"/>
    <mergeCell ref="G74:H74"/>
    <mergeCell ref="O77:P77"/>
    <mergeCell ref="B72:D72"/>
    <mergeCell ref="E72:F72"/>
    <mergeCell ref="G72:H72"/>
    <mergeCell ref="B75:D75"/>
    <mergeCell ref="E75:F75"/>
    <mergeCell ref="G75:H75"/>
    <mergeCell ref="K79:L79"/>
    <mergeCell ref="O71:P71"/>
    <mergeCell ref="J75:L75"/>
    <mergeCell ref="J73:L73"/>
    <mergeCell ref="J93:K93"/>
    <mergeCell ref="M93:N93"/>
    <mergeCell ref="O93:P93"/>
    <mergeCell ref="B88:D88"/>
    <mergeCell ref="E88:F88"/>
    <mergeCell ref="G88:H88"/>
    <mergeCell ref="B91:D91"/>
    <mergeCell ref="E91:F91"/>
    <mergeCell ref="G91:H91"/>
    <mergeCell ref="B90:D90"/>
    <mergeCell ref="E90:F90"/>
    <mergeCell ref="G90:H90"/>
    <mergeCell ref="B89:D89"/>
    <mergeCell ref="J90:L90"/>
    <mergeCell ref="M90:N90"/>
    <mergeCell ref="O90:P90"/>
    <mergeCell ref="O88:P88"/>
    <mergeCell ref="O89:P89"/>
    <mergeCell ref="C10:D10"/>
    <mergeCell ref="E10:F10"/>
    <mergeCell ref="G10:H10"/>
    <mergeCell ref="C12:D12"/>
    <mergeCell ref="K10:L10"/>
    <mergeCell ref="M10:N10"/>
    <mergeCell ref="O10:P10"/>
    <mergeCell ref="B86:D86"/>
    <mergeCell ref="E86:F86"/>
    <mergeCell ref="G86:H86"/>
    <mergeCell ref="B84:H84"/>
    <mergeCell ref="J84:P84"/>
    <mergeCell ref="B82:P82"/>
    <mergeCell ref="O75:P75"/>
    <mergeCell ref="J70:L70"/>
    <mergeCell ref="M70:N70"/>
    <mergeCell ref="O70:P70"/>
    <mergeCell ref="J74:L74"/>
    <mergeCell ref="M74:N74"/>
    <mergeCell ref="O74:P74"/>
    <mergeCell ref="M77:N77"/>
    <mergeCell ref="E73:F73"/>
    <mergeCell ref="B85:D85"/>
    <mergeCell ref="E85:F85"/>
    <mergeCell ref="G85:H85"/>
    <mergeCell ref="C2:G2"/>
    <mergeCell ref="B6:P6"/>
    <mergeCell ref="B7:P7"/>
    <mergeCell ref="C4:J4"/>
    <mergeCell ref="L4:N4"/>
    <mergeCell ref="B5:N5"/>
    <mergeCell ref="B8:G8"/>
    <mergeCell ref="I8:P9"/>
    <mergeCell ref="K2:P2"/>
    <mergeCell ref="H2:I2"/>
    <mergeCell ref="J85:L85"/>
    <mergeCell ref="M85:N85"/>
    <mergeCell ref="O85:P85"/>
    <mergeCell ref="B69:D69"/>
    <mergeCell ref="M57:N57"/>
    <mergeCell ref="O57:P57"/>
    <mergeCell ref="J71:L71"/>
    <mergeCell ref="M71:N71"/>
    <mergeCell ref="M75:N75"/>
    <mergeCell ref="E11:F11"/>
    <mergeCell ref="G11:H11"/>
    <mergeCell ref="M11:N11"/>
    <mergeCell ref="O11:P11"/>
    <mergeCell ref="B87:D87"/>
    <mergeCell ref="E87:F87"/>
    <mergeCell ref="G87:H87"/>
    <mergeCell ref="J89:L89"/>
    <mergeCell ref="M89:N89"/>
    <mergeCell ref="E89:F89"/>
    <mergeCell ref="G89:H89"/>
    <mergeCell ref="J86:L86"/>
    <mergeCell ref="M86:N86"/>
    <mergeCell ref="M88:N88"/>
    <mergeCell ref="J87:L87"/>
    <mergeCell ref="M87:N87"/>
    <mergeCell ref="O86:P86"/>
    <mergeCell ref="G66:H66"/>
    <mergeCell ref="E64:F64"/>
    <mergeCell ref="G64:H64"/>
    <mergeCell ref="E65:F65"/>
    <mergeCell ref="G65:H65"/>
    <mergeCell ref="B68:H68"/>
    <mergeCell ref="J68:P68"/>
    <mergeCell ref="E66:F66"/>
    <mergeCell ref="O67:P67"/>
    <mergeCell ref="M67:N67"/>
    <mergeCell ref="E67:F67"/>
    <mergeCell ref="G67:H67"/>
    <mergeCell ref="O72:P72"/>
    <mergeCell ref="G70:H70"/>
    <mergeCell ref="J72:L72"/>
    <mergeCell ref="M72:N72"/>
    <mergeCell ref="G73:H73"/>
    <mergeCell ref="E69:F69"/>
    <mergeCell ref="G69:H69"/>
    <mergeCell ref="J69:L69"/>
    <mergeCell ref="B70:D70"/>
    <mergeCell ref="E70:F70"/>
    <mergeCell ref="O69:P69"/>
    <mergeCell ref="C11:D11"/>
    <mergeCell ref="K12:L12"/>
    <mergeCell ref="K16:L16"/>
    <mergeCell ref="M16:N16"/>
    <mergeCell ref="O16:P16"/>
    <mergeCell ref="K11:L11"/>
    <mergeCell ref="K14:L14"/>
    <mergeCell ref="M14:N14"/>
    <mergeCell ref="O14:P14"/>
    <mergeCell ref="O12:P12"/>
    <mergeCell ref="O13:P13"/>
    <mergeCell ref="C13:D13"/>
    <mergeCell ref="E13:F13"/>
    <mergeCell ref="G13:H13"/>
    <mergeCell ref="C15:H15"/>
    <mergeCell ref="E12:F12"/>
    <mergeCell ref="G12:H12"/>
    <mergeCell ref="M12:N12"/>
    <mergeCell ref="M13:N13"/>
    <mergeCell ref="K13:L13"/>
    <mergeCell ref="K15:L15"/>
    <mergeCell ref="M15:N15"/>
    <mergeCell ref="C16:H16"/>
    <mergeCell ref="J60:N60"/>
    <mergeCell ref="B62:F62"/>
    <mergeCell ref="M66:N66"/>
    <mergeCell ref="O66:P66"/>
    <mergeCell ref="B50:F50"/>
    <mergeCell ref="G50:H50"/>
    <mergeCell ref="E51:F51"/>
    <mergeCell ref="M24:N24"/>
    <mergeCell ref="E30:F30"/>
    <mergeCell ref="G30:H30"/>
    <mergeCell ref="E31:F31"/>
    <mergeCell ref="E33:F33"/>
    <mergeCell ref="E34:F34"/>
    <mergeCell ref="G26:H26"/>
    <mergeCell ref="E27:F27"/>
    <mergeCell ref="G27:H27"/>
    <mergeCell ref="M31:N31"/>
    <mergeCell ref="M33:N33"/>
    <mergeCell ref="G33:H33"/>
    <mergeCell ref="G34:H34"/>
    <mergeCell ref="O64:P64"/>
    <mergeCell ref="M52:N52"/>
    <mergeCell ref="M49:N49"/>
    <mergeCell ref="G35:H35"/>
  </mergeCells>
  <conditionalFormatting sqref="G20:H27 G64:H66 G70:H75 O70:P75 G86:H91 O86:P91">
    <cfRule type="expression" dxfId="55" priority="58">
      <formula>G20=0</formula>
    </cfRule>
  </conditionalFormatting>
  <conditionalFormatting sqref="G30:H35">
    <cfRule type="expression" dxfId="54" priority="52">
      <formula>G30=0</formula>
    </cfRule>
  </conditionalFormatting>
  <conditionalFormatting sqref="G38:H40">
    <cfRule type="expression" dxfId="53" priority="50">
      <formula>G38=0</formula>
    </cfRule>
  </conditionalFormatting>
  <conditionalFormatting sqref="G43:H49">
    <cfRule type="expression" dxfId="52" priority="6">
      <formula>G43=0</formula>
    </cfRule>
  </conditionalFormatting>
  <conditionalFormatting sqref="G52:H53">
    <cfRule type="expression" dxfId="51" priority="1">
      <formula>G52=0</formula>
    </cfRule>
  </conditionalFormatting>
  <conditionalFormatting sqref="G56:H60">
    <cfRule type="expression" dxfId="50" priority="89">
      <formula>G56=0</formula>
    </cfRule>
  </conditionalFormatting>
  <conditionalFormatting sqref="O20:P26">
    <cfRule type="expression" dxfId="46" priority="4">
      <formula>O20=0</formula>
    </cfRule>
  </conditionalFormatting>
  <conditionalFormatting sqref="O29:P36">
    <cfRule type="expression" dxfId="45" priority="36">
      <formula>O29=0</formula>
    </cfRule>
  </conditionalFormatting>
  <conditionalFormatting sqref="O39:P44">
    <cfRule type="expression" dxfId="44" priority="83">
      <formula>O39=0</formula>
    </cfRule>
  </conditionalFormatting>
  <conditionalFormatting sqref="O47:P50">
    <cfRule type="expression" dxfId="43" priority="79">
      <formula>O47=0</formula>
    </cfRule>
  </conditionalFormatting>
  <conditionalFormatting sqref="O53:P59">
    <cfRule type="expression" dxfId="42" priority="3">
      <formula>O53=0</formula>
    </cfRule>
  </conditionalFormatting>
  <conditionalFormatting sqref="O62:P66">
    <cfRule type="expression" dxfId="41" priority="68">
      <formula>O62=0</formula>
    </cfRule>
  </conditionalFormatting>
  <dataValidations count="3">
    <dataValidation type="whole" allowBlank="1" showInputMessage="1" showErrorMessage="1" sqref="M29:M36 E20:E27 M47:M50 E56:E60 E30:E35 M39:M44 E38:E40 M62:M66 E43:E49 E52:E53 M20:M26 E64:E66 M53:M59" xr:uid="{1C9D47D8-9F3A-4C7D-BBBF-C2FE96F553E0}">
      <formula1>0</formula1>
      <formula2>20000</formula2>
    </dataValidation>
    <dataValidation type="date" allowBlank="1" showInputMessage="1" showErrorMessage="1" error="Must be a valid date format e.g  16/3/23  and date must be later than 1st Jan 2023" prompt="Must be a valid date format e.g  16/3/23  and date must be later than 1st Jan 2023" sqref="G12:H12" xr:uid="{243E8C26-6E30-4916-9EE8-FE18BCF1CCA8}">
      <formula1>44927</formula1>
      <formula2>46022</formula2>
    </dataValidation>
    <dataValidation type="date" allowBlank="1" showInputMessage="1" showErrorMessage="1" error="Must be a valid date format e.g  16/3/23  and date must be later than 1st Jan 2023" prompt="Must be a valid date format e.g  16/2/25  and date must be later than 1st Jan 2025" sqref="K10:L10" xr:uid="{FFADB90B-2BBD-4A0F-BCA0-B5CF959A1FD3}">
      <formula1>44927</formula1>
      <formula2>46022</formula2>
    </dataValidation>
  </dataValidations>
  <hyperlinks>
    <hyperlink ref="L4" r:id="rId1" display="sales@elephantplasterboard.co.nz" xr:uid="{4E10ECBD-A66E-48FD-A735-053EBCB186CA}"/>
    <hyperlink ref="K79" r:id="rId2" xr:uid="{12CB4581-BE9B-45AB-BF41-50E099960E95}"/>
    <hyperlink ref="E79" r:id="rId3" display="info@elephantplasterboard.co.nz" xr:uid="{5236B802-8ED1-4385-8646-C34F8FEF7808}"/>
  </hyperlinks>
  <printOptions horizontalCentered="1"/>
  <pageMargins left="7.874015748031496E-2" right="7.874015748031496E-2" top="7.874015748031496E-2" bottom="7.874015748031496E-2" header="0" footer="0"/>
  <pageSetup paperSize="9" scale="59" orientation="portrait" r:id="rId4"/>
  <ignoredErrors>
    <ignoredError sqref="C10:C11 G10:G11 C13 C15:C16 K15 O15 G12:G13" unlockedFormula="1"/>
  </ignoredErrors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A6579DC-52F5-4FE5-87A8-051DED6790F7}">
            <xm:f>DROPDOWN!$J$39&lt;&gt;1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J12:L12</xm:sqref>
        </x14:conditionalFormatting>
        <x14:conditionalFormatting xmlns:xm="http://schemas.microsoft.com/office/excel/2006/main">
          <x14:cfRule type="expression" priority="100" id="{15B0FAF1-4D47-4AC3-909D-748271498E22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M10:M11</xm:sqref>
        </x14:conditionalFormatting>
        <x14:conditionalFormatting xmlns:xm="http://schemas.microsoft.com/office/excel/2006/main">
          <x14:cfRule type="expression" priority="101" id="{0E045714-8415-43F2-9C10-7BFD7ABB4BBF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O10:O12 J11:K11 J12:M12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8F77B42-1C8F-4E6D-A2C1-AD47E0E518C0}">
          <x14:formula1>
            <xm:f>DROPDOWN!$B$3:$B$8</xm:f>
          </x14:formula1>
          <xm:sqref>C12</xm:sqref>
        </x14:dataValidation>
        <x14:dataValidation type="list" allowBlank="1" showInputMessage="1" showErrorMessage="1" xr:uid="{A67F07E4-0687-4977-92D2-C5E3DF14A512}">
          <x14:formula1>
            <xm:f>DROPDOWN!$B$29:$B$33</xm:f>
          </x14:formula1>
          <xm:sqref>O10</xm:sqref>
        </x14:dataValidation>
        <x14:dataValidation type="list" allowBlank="1" showInputMessage="1" showErrorMessage="1" xr:uid="{B00C6292-B900-46BE-B33D-9514D61F12A3}">
          <x14:formula1>
            <xm:f>DROPDOWN!$B$18:$B$20</xm:f>
          </x14:formula1>
          <xm:sqref>O11</xm:sqref>
        </x14:dataValidation>
        <x14:dataValidation type="list" allowBlank="1" showInputMessage="1" showErrorMessage="1" xr:uid="{70DF2CF2-EB9E-4F33-ADE0-79960B9B2039}">
          <x14:formula1>
            <xm:f>DROPDOWN!$B$53:$B$60</xm:f>
          </x14:formula1>
          <xm:sqref>K13</xm:sqref>
        </x14:dataValidation>
        <x14:dataValidation type="list" allowBlank="1" showInputMessage="1" showErrorMessage="1" xr:uid="{2C52EB24-3970-420D-A564-805987E2D7EE}">
          <x14:formula1>
            <xm:f>DROPDOWN!$B$47:$B$50</xm:f>
          </x14:formula1>
          <xm:sqref>O13</xm:sqref>
        </x14:dataValidation>
        <x14:dataValidation type="list" allowBlank="1" showInputMessage="1" showErrorMessage="1" xr:uid="{454DB090-5443-4F44-A71E-2438FC5D82A4}">
          <x14:formula1>
            <xm:f>DROPDOWN!$B$12:$B$14</xm:f>
          </x14:formula1>
          <xm:sqref>K12:L12</xm:sqref>
        </x14:dataValidation>
        <x14:dataValidation type="list" allowBlank="1" showInputMessage="1" showErrorMessage="1" xr:uid="{6C315289-51FC-46E5-9F3F-3A9A8C6F134F}">
          <x14:formula1>
            <xm:f>DROPDOWN!$B$36:$B$43</xm:f>
          </x14:formula1>
          <xm:sqref>K11</xm:sqref>
        </x14:dataValidation>
        <x14:dataValidation type="list" allowBlank="1" showInputMessage="1" showErrorMessage="1" xr:uid="{70DC9BD0-6694-42F3-870D-1B037A8972FA}">
          <x14:formula1>
            <xm:f>DROPDOWN!$B$23:$B$26</xm:f>
          </x14:formula1>
          <xm:sqref>O12:P12</xm:sqref>
        </x14:dataValidation>
        <x14:dataValidation type="list" allowBlank="1" showInputMessage="1" showErrorMessage="1" xr:uid="{A8554559-65D7-4E20-8D01-EE9ADEEC9196}">
          <x14:formula1>
            <xm:f>DROPDOWN!$G$47:$G$49</xm:f>
          </x14:formula1>
          <xm:sqref>O16:P16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964C-5425-4833-9E9C-3773AF1AABDD}">
  <sheetPr codeName="Sheet6">
    <pageSetUpPr fitToPage="1"/>
  </sheetPr>
  <dimension ref="A1:EG939"/>
  <sheetViews>
    <sheetView zoomScale="90" zoomScaleNormal="90" workbookViewId="0">
      <selection activeCell="V24" sqref="V24"/>
    </sheetView>
  </sheetViews>
  <sheetFormatPr defaultRowHeight="15" x14ac:dyDescent="0.25"/>
  <cols>
    <col min="1" max="1" width="1.7109375" customWidth="1"/>
    <col min="2" max="2" width="16.7109375" customWidth="1"/>
    <col min="3" max="4" width="14.7109375" customWidth="1"/>
    <col min="5" max="8" width="8.7109375" customWidth="1"/>
    <col min="9" max="9" width="2.7109375" customWidth="1"/>
    <col min="10" max="10" width="16.7109375" customWidth="1"/>
    <col min="11" max="12" width="14.7109375" customWidth="1"/>
    <col min="13" max="16" width="8.7109375" customWidth="1"/>
    <col min="17" max="137" width="9.140625" style="50"/>
  </cols>
  <sheetData>
    <row r="1" spans="1:19" ht="6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6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6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6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6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ht="20.100000000000001" customHeight="1" x14ac:dyDescent="0.25">
      <c r="B6" s="76" t="str">
        <f>'Order Form Group 1'!B10</f>
        <v>MERCHANT:</v>
      </c>
      <c r="C6" s="370">
        <f>'Order Form Group 1'!C10</f>
        <v>0</v>
      </c>
      <c r="D6" s="370"/>
      <c r="E6" s="369" t="str">
        <f>'Order Form Group 1'!E10</f>
        <v>BRANCH:</v>
      </c>
      <c r="F6" s="369"/>
      <c r="G6" s="370">
        <f>'Order Form Group 1'!G10</f>
        <v>0</v>
      </c>
      <c r="H6" s="387"/>
      <c r="I6" s="1"/>
      <c r="J6" s="382" t="str">
        <f>'Order Form Group 1'!B14</f>
        <v>PROJECT                     SITE ADDRESS:</v>
      </c>
      <c r="K6" s="370">
        <f>'Order Form Group 1'!C15</f>
        <v>0</v>
      </c>
      <c r="L6" s="370"/>
      <c r="M6" s="370"/>
      <c r="N6" s="370"/>
      <c r="O6" s="370"/>
      <c r="P6" s="387"/>
    </row>
    <row r="7" spans="1:19" ht="20.100000000000001" customHeight="1" x14ac:dyDescent="0.25">
      <c r="B7" s="76" t="str">
        <f>'Order Form Group 1'!B11</f>
        <v>ORDER NUMBER:</v>
      </c>
      <c r="C7" s="370">
        <f>'Order Form Group 1'!C11</f>
        <v>0</v>
      </c>
      <c r="D7" s="370"/>
      <c r="E7" s="369" t="str">
        <f>'Order Form Group 1'!E11</f>
        <v>MERCHANT REP:</v>
      </c>
      <c r="F7" s="369"/>
      <c r="G7" s="370">
        <f>'Order Form Group 1'!G11</f>
        <v>0</v>
      </c>
      <c r="H7" s="387"/>
      <c r="I7" s="1"/>
      <c r="J7" s="383"/>
      <c r="K7" s="388">
        <f>'Order Form Group 1'!C16</f>
        <v>0</v>
      </c>
      <c r="L7" s="388"/>
      <c r="M7" s="388"/>
      <c r="N7" s="388"/>
      <c r="O7" s="388"/>
      <c r="P7" s="389"/>
    </row>
    <row r="8" spans="1:19" ht="20.100000000000001" customHeight="1" x14ac:dyDescent="0.25">
      <c r="B8" s="76" t="str">
        <f>'Order Form Group 1'!B12</f>
        <v>SERVICE/DEL TYPE:</v>
      </c>
      <c r="C8" s="390" t="str">
        <f>'Order Form Group 1'!C12</f>
        <v xml:space="preserve"> </v>
      </c>
      <c r="D8" s="390"/>
      <c r="E8" s="369" t="str">
        <f>'Order Form Group 1'!E12</f>
        <v>ORDER DATE:</v>
      </c>
      <c r="F8" s="369"/>
      <c r="G8" s="391">
        <f>'Order Form Group 1'!G12</f>
        <v>0</v>
      </c>
      <c r="H8" s="392"/>
      <c r="I8" s="1"/>
      <c r="J8" s="77" t="str">
        <f>'Order Form Group 1'!J15</f>
        <v>SITE CONTACT:</v>
      </c>
      <c r="K8" s="370">
        <f>'Order Form Group 1'!K15</f>
        <v>0</v>
      </c>
      <c r="L8" s="370"/>
      <c r="M8" s="369" t="str">
        <f>'Order Form Group 1'!M15</f>
        <v>SITE  PH NUMBER:</v>
      </c>
      <c r="N8" s="369"/>
      <c r="O8" s="370">
        <f>'Order Form Group 1'!O15</f>
        <v>0</v>
      </c>
      <c r="P8" s="387"/>
    </row>
    <row r="9" spans="1:19" ht="20.100000000000001" customHeight="1" x14ac:dyDescent="0.25">
      <c r="B9" s="77" t="str">
        <f>'Order Form Group 1'!B13</f>
        <v>CLIENT NAME:</v>
      </c>
      <c r="C9" s="370">
        <f>'Order Form Group 1'!C13</f>
        <v>0</v>
      </c>
      <c r="D9" s="370"/>
      <c r="E9" s="369" t="str">
        <f>'Order Form Group 1'!E13</f>
        <v>PH. NUMBER:</v>
      </c>
      <c r="F9" s="369"/>
      <c r="G9" s="370">
        <f>'Order Form Group 1'!G13</f>
        <v>0</v>
      </c>
      <c r="H9" s="387"/>
      <c r="I9" s="1"/>
      <c r="J9" s="77" t="str">
        <f>'Order Form Group 1'!J16</f>
        <v>OTHER SITE INFO:</v>
      </c>
      <c r="K9" s="370">
        <f>'Order Form Group 1'!K16</f>
        <v>0</v>
      </c>
      <c r="L9" s="370"/>
      <c r="M9" s="370"/>
      <c r="N9" s="370"/>
      <c r="O9" s="370"/>
      <c r="P9" s="387"/>
      <c r="R9" s="15" t="s">
        <v>175</v>
      </c>
    </row>
    <row r="10" spans="1:19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9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9" ht="20.100000000000001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S12" s="52"/>
    </row>
    <row r="13" spans="1:19" ht="15.95" customHeight="1" x14ac:dyDescent="0.25">
      <c r="B13" s="401" t="str">
        <f ca="1">CONCATENATE("Group ",'Order Form Group 1'!$J$2,"    ORDER SUMMARY")</f>
        <v>Group 1    ORDER SUMMARY</v>
      </c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3"/>
    </row>
    <row r="14" spans="1:19" ht="20.100000000000001" customHeight="1" x14ac:dyDescent="0.25">
      <c r="B14" s="79"/>
      <c r="C14" s="82" t="str">
        <f>'Order Form Group 1'!C14</f>
        <v>UNIT NUMBER:</v>
      </c>
      <c r="D14" s="78">
        <f>'Order Form Group 1'!D14</f>
        <v>0</v>
      </c>
      <c r="E14" s="393" t="str">
        <f>'Order Form Group 1'!E14</f>
        <v>LOT NUMBER:</v>
      </c>
      <c r="F14" s="393"/>
      <c r="G14" s="394">
        <f>'Order Form Group 1'!G14</f>
        <v>0</v>
      </c>
      <c r="H14" s="395"/>
      <c r="I14" s="1"/>
      <c r="J14" s="81" t="str">
        <f>'Order Form Group 1'!J10</f>
        <v>DELIVERY DATE:</v>
      </c>
      <c r="K14" s="368">
        <f>'Order Form Group 1'!K10</f>
        <v>0</v>
      </c>
      <c r="L14" s="368"/>
      <c r="M14" s="384" t="str">
        <f>'Order Form Group 1'!M10</f>
        <v>DELIVERY TIME:</v>
      </c>
      <c r="N14" s="384"/>
      <c r="O14" s="385" t="str">
        <f>'Order Form Group 1'!O10</f>
        <v xml:space="preserve"> </v>
      </c>
      <c r="P14" s="386"/>
    </row>
    <row r="15" spans="1:19" ht="20.100000000000001" customHeight="1" x14ac:dyDescent="0.25">
      <c r="B15" s="80" t="str">
        <f>'Order Form Group 1'!J13</f>
        <v>FLOOR LEVEL:</v>
      </c>
      <c r="C15" s="379" t="str">
        <f>'Order Form Group 1'!K13</f>
        <v xml:space="preserve"> </v>
      </c>
      <c r="D15" s="379"/>
      <c r="E15" s="378" t="str">
        <f>'Order Form Group 1'!M13</f>
        <v>WALL or CEILING:</v>
      </c>
      <c r="F15" s="378"/>
      <c r="G15" s="407" t="str">
        <f>'Order Form Group 1'!O13</f>
        <v xml:space="preserve"> </v>
      </c>
      <c r="H15" s="408"/>
      <c r="I15" s="1"/>
      <c r="J15" s="77" t="str">
        <f>'Order Form Group 1'!J11</f>
        <v>DELIVERY MODE:</v>
      </c>
      <c r="K15" s="368" t="str">
        <f>'Order Form Group 1'!K11</f>
        <v xml:space="preserve"> </v>
      </c>
      <c r="L15" s="368"/>
      <c r="M15" s="369" t="str">
        <f>'Order Form Group 1'!M11</f>
        <v>SITE INSPECTION:</v>
      </c>
      <c r="N15" s="369"/>
      <c r="O15" s="370" t="str">
        <f>'Order Form Group 1'!O11</f>
        <v xml:space="preserve"> </v>
      </c>
      <c r="P15" s="371"/>
    </row>
    <row r="16" spans="1:19" ht="20.100000000000001" customHeight="1" x14ac:dyDescent="0.25">
      <c r="B16" s="86" t="str">
        <f>'Order Form Group 1'!J14</f>
        <v>OTHER SITE LEVELS:</v>
      </c>
      <c r="C16" s="411">
        <f>'Order Form Group 1'!L14</f>
        <v>0</v>
      </c>
      <c r="D16" s="411"/>
      <c r="E16" s="374" t="str">
        <f>'Order Form Group 1'!M14</f>
        <v>OTHER GROUPINGS:</v>
      </c>
      <c r="F16" s="374"/>
      <c r="G16" s="409">
        <f>'Order Form Group 1'!O14</f>
        <v>0</v>
      </c>
      <c r="H16" s="410"/>
      <c r="I16" s="1"/>
      <c r="J16" s="77" t="str">
        <f>'Order Form Group 1'!J12</f>
        <v>HIAB REACH:</v>
      </c>
      <c r="K16" s="368" t="str">
        <f>'Order Form Group 1'!K12</f>
        <v>Super Reach (23m-32m)</v>
      </c>
      <c r="L16" s="368"/>
      <c r="M16" s="369" t="str">
        <f>'Order Form Group 1'!M12</f>
        <v>EXTRA LABOUR:</v>
      </c>
      <c r="N16" s="369"/>
      <c r="O16" s="370" t="str">
        <f>'Order Form Group 1'!O12</f>
        <v xml:space="preserve"> </v>
      </c>
      <c r="P16" s="371"/>
    </row>
    <row r="17" spans="2:16" x14ac:dyDescent="0.25">
      <c r="B17" s="4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49"/>
    </row>
    <row r="18" spans="2:16" ht="20.100000000000001" customHeight="1" x14ac:dyDescent="0.25">
      <c r="B18" s="377" t="s">
        <v>50</v>
      </c>
      <c r="C18" s="302"/>
      <c r="D18" s="302"/>
      <c r="E18" s="302" t="s">
        <v>16</v>
      </c>
      <c r="F18" s="302"/>
      <c r="G18" s="302" t="s">
        <v>169</v>
      </c>
      <c r="H18" s="302"/>
      <c r="I18" s="30"/>
      <c r="J18" s="302" t="s">
        <v>50</v>
      </c>
      <c r="K18" s="302"/>
      <c r="L18" s="302"/>
      <c r="M18" s="302" t="s">
        <v>16</v>
      </c>
      <c r="N18" s="302"/>
      <c r="O18" s="302" t="s">
        <v>169</v>
      </c>
      <c r="P18" s="372"/>
    </row>
    <row r="19" spans="2:16" ht="15.95" customHeight="1" x14ac:dyDescent="0.25">
      <c r="B19" s="321" t="str">
        <f>'Order Form Group 1'!B70</f>
        <v>10mm EPB®  Standard</v>
      </c>
      <c r="C19" s="321"/>
      <c r="D19" s="322"/>
      <c r="E19" s="317">
        <f>'Order Form Group 1'!E70</f>
        <v>0</v>
      </c>
      <c r="F19" s="318"/>
      <c r="G19" s="380">
        <f>'Order Form Group 1'!G70</f>
        <v>0</v>
      </c>
      <c r="H19" s="381"/>
      <c r="I19" s="30"/>
      <c r="J19" s="311" t="str">
        <f>'Order Form Group 1'!J70</f>
        <v>10mm EPB CeilingSmart® : Spans 600mm battens</v>
      </c>
      <c r="K19" s="311"/>
      <c r="L19" s="312"/>
      <c r="M19" s="317">
        <f>'Order Form Group 1'!M70</f>
        <v>0</v>
      </c>
      <c r="N19" s="318"/>
      <c r="O19" s="380">
        <f>'Order Form Group 1'!O70</f>
        <v>0</v>
      </c>
      <c r="P19" s="381"/>
    </row>
    <row r="20" spans="2:16" ht="15.95" customHeight="1" x14ac:dyDescent="0.25">
      <c r="B20" s="305" t="str">
        <f>'Order Form Group 1'!B71</f>
        <v>10mm EPB®  Standard   WIDE x 1350mm</v>
      </c>
      <c r="C20" s="305"/>
      <c r="D20" s="306"/>
      <c r="E20" s="319">
        <f>'Order Form Group 1'!E71</f>
        <v>0</v>
      </c>
      <c r="F20" s="320"/>
      <c r="G20" s="380">
        <f>'Order Form Group 1'!G71</f>
        <v>0</v>
      </c>
      <c r="H20" s="381"/>
      <c r="I20" s="30"/>
      <c r="J20" s="313" t="str">
        <f>'Order Form Group 1'!J71</f>
        <v>13mm EPB® Standard</v>
      </c>
      <c r="K20" s="313"/>
      <c r="L20" s="314"/>
      <c r="M20" s="319">
        <f>'Order Form Group 1'!M71</f>
        <v>0</v>
      </c>
      <c r="N20" s="320"/>
      <c r="O20" s="380">
        <f>'Order Form Group 1'!O71</f>
        <v>0</v>
      </c>
      <c r="P20" s="381"/>
    </row>
    <row r="21" spans="2:16" ht="15.95" customHeight="1" x14ac:dyDescent="0.25">
      <c r="B21" s="307" t="str">
        <f>'Order Form Group 1'!B72</f>
        <v>10mm EPB MultiSmart®</v>
      </c>
      <c r="C21" s="307"/>
      <c r="D21" s="308"/>
      <c r="E21" s="220">
        <f>'Order Form Group 1'!E72</f>
        <v>0</v>
      </c>
      <c r="F21" s="221"/>
      <c r="G21" s="380">
        <f>'Order Form Group 1'!G72</f>
        <v>0</v>
      </c>
      <c r="H21" s="381"/>
      <c r="I21" s="30"/>
      <c r="J21" s="315" t="str">
        <f>'Order Form Group 1'!J72</f>
        <v>10mm EPB AquaSmart®</v>
      </c>
      <c r="K21" s="315"/>
      <c r="L21" s="316"/>
      <c r="M21" s="344">
        <f>'Order Form Group 1'!M72</f>
        <v>0</v>
      </c>
      <c r="N21" s="345"/>
      <c r="O21" s="380">
        <f>'Order Form Group 1'!O72</f>
        <v>0</v>
      </c>
      <c r="P21" s="381"/>
    </row>
    <row r="22" spans="2:16" ht="15.95" customHeight="1" x14ac:dyDescent="0.25">
      <c r="B22" s="307" t="str">
        <f>'Order Form Group 1'!B73</f>
        <v>10mm EPB MultiSmart®  WIDE x 1350mm</v>
      </c>
      <c r="C22" s="307"/>
      <c r="D22" s="308"/>
      <c r="E22" s="220">
        <f>'Order Form Group 1'!E73</f>
        <v>0</v>
      </c>
      <c r="F22" s="221"/>
      <c r="G22" s="380">
        <f>'Order Form Group 1'!G73</f>
        <v>0</v>
      </c>
      <c r="H22" s="381"/>
      <c r="I22" s="30"/>
      <c r="J22" s="315" t="str">
        <f>'Order Form Group 1'!J73</f>
        <v>13mm EPB AquaSmart®</v>
      </c>
      <c r="K22" s="315"/>
      <c r="L22" s="316"/>
      <c r="M22" s="330">
        <f>'Order Form Group 1'!M73</f>
        <v>0</v>
      </c>
      <c r="N22" s="331"/>
      <c r="O22" s="380">
        <f>'Order Form Group 1'!O73</f>
        <v>0</v>
      </c>
      <c r="P22" s="381"/>
    </row>
    <row r="23" spans="2:16" ht="15.95" customHeight="1" x14ac:dyDescent="0.25">
      <c r="B23" s="307" t="str">
        <f>'Order Form Group 1'!B74</f>
        <v>13mm EPB MultiSmart®</v>
      </c>
      <c r="C23" s="307"/>
      <c r="D23" s="308"/>
      <c r="E23" s="220">
        <f>'Order Form Group 1'!E74</f>
        <v>0</v>
      </c>
      <c r="F23" s="221"/>
      <c r="G23" s="380">
        <f>'Order Form Group 1'!G74</f>
        <v>0</v>
      </c>
      <c r="H23" s="381"/>
      <c r="I23" s="30"/>
      <c r="J23" s="309" t="str">
        <f>'Order Form Group 1'!J74</f>
        <v>10mm EPB FireSmart®</v>
      </c>
      <c r="K23" s="309"/>
      <c r="L23" s="310"/>
      <c r="M23" s="222">
        <f>'Order Form Group 1'!M74</f>
        <v>0</v>
      </c>
      <c r="N23" s="223"/>
      <c r="O23" s="380">
        <f>'Order Form Group 1'!O74</f>
        <v>0</v>
      </c>
      <c r="P23" s="381"/>
    </row>
    <row r="24" spans="2:16" ht="15.95" customHeight="1" x14ac:dyDescent="0.25">
      <c r="B24" s="309" t="str">
        <f>'Order Form Group 1'!B75</f>
        <v>16mm EPB FireSmart®</v>
      </c>
      <c r="C24" s="309"/>
      <c r="D24" s="310"/>
      <c r="E24" s="222">
        <f>'Order Form Group 1'!E75</f>
        <v>0</v>
      </c>
      <c r="F24" s="223"/>
      <c r="G24" s="380">
        <f>'Order Form Group 1'!G75</f>
        <v>0</v>
      </c>
      <c r="H24" s="381"/>
      <c r="I24" s="30"/>
      <c r="J24" s="309" t="str">
        <f>'Order Form Group 1'!J75</f>
        <v>13mm EPB FireSmart®</v>
      </c>
      <c r="K24" s="309"/>
      <c r="L24" s="310"/>
      <c r="M24" s="222">
        <f>'Order Form Group 1'!M75</f>
        <v>0</v>
      </c>
      <c r="N24" s="223"/>
      <c r="O24" s="380">
        <f>'Order Form Group 1'!O75</f>
        <v>0</v>
      </c>
      <c r="P24" s="381"/>
    </row>
    <row r="25" spans="2:16" ht="9.6" customHeight="1" thickBot="1" x14ac:dyDescent="0.3">
      <c r="B25" s="124"/>
      <c r="C25" s="31"/>
      <c r="D25" s="31"/>
      <c r="E25" s="32"/>
      <c r="F25" s="32"/>
      <c r="G25" s="17"/>
      <c r="H25" s="17"/>
      <c r="I25" s="30"/>
      <c r="J25" s="122"/>
      <c r="K25" s="122"/>
      <c r="L25" s="122"/>
      <c r="M25" s="32"/>
      <c r="N25" s="32"/>
      <c r="O25" s="17"/>
      <c r="P25" s="123"/>
    </row>
    <row r="26" spans="2:16" ht="15.95" customHeight="1" thickBot="1" x14ac:dyDescent="0.35">
      <c r="B26" s="33"/>
      <c r="C26" s="34"/>
      <c r="D26" s="34"/>
      <c r="E26" s="34"/>
      <c r="F26" s="34"/>
      <c r="G26" s="34"/>
      <c r="H26" s="34"/>
      <c r="I26" s="34"/>
      <c r="J26" s="34"/>
      <c r="K26" s="35" t="str">
        <f ca="1">CONCATENATE("Group ",'Order Form Group 1'!J2)</f>
        <v>Group 1</v>
      </c>
      <c r="L26" s="36" t="s">
        <v>105</v>
      </c>
      <c r="M26" s="336">
        <f>SUM(E19:F24,M19:N24)</f>
        <v>0</v>
      </c>
      <c r="N26" s="337"/>
      <c r="O26" s="396" t="str">
        <f>IF(SUM(G19:H24,O19:P24)=0,"",SUM(G19:H24,O19:P24))</f>
        <v/>
      </c>
      <c r="P26" s="397"/>
    </row>
    <row r="27" spans="2:16" ht="6.9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7">
        <f>'Order Form Group 1'!N79</f>
        <v>0</v>
      </c>
      <c r="O28" s="58" t="str">
        <f>'Order Form Group 1'!O79</f>
        <v>Kilos</v>
      </c>
      <c r="P28" s="1"/>
    </row>
    <row r="29" spans="2:16" ht="15.75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ht="18" customHeight="1" x14ac:dyDescent="0.25">
      <c r="B30" s="401" t="str">
        <f ca="1">CONCATENATE("Group ",'Order Form Group 2'!$J2,"    ORDER SUMMARY")</f>
        <v>Group 2    ORDER SUMMARY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3"/>
    </row>
    <row r="31" spans="2:16" ht="20.100000000000001" customHeight="1" x14ac:dyDescent="0.25">
      <c r="B31" s="79"/>
      <c r="C31" s="82" t="str">
        <f>'Order Form Group 2'!C14</f>
        <v>UNIT NUMBER:</v>
      </c>
      <c r="D31" s="78">
        <f>'Order Form Group 2'!D14</f>
        <v>0</v>
      </c>
      <c r="E31" s="393" t="str">
        <f>'Order Form Group 2'!E14</f>
        <v>LOT NUMBER:</v>
      </c>
      <c r="F31" s="393"/>
      <c r="G31" s="394">
        <f>'Order Form Group 2'!G14</f>
        <v>0</v>
      </c>
      <c r="H31" s="395"/>
      <c r="I31" s="1"/>
      <c r="J31" s="81" t="str">
        <f>'Order Form Group 2'!J10</f>
        <v>DELIVERY DATE:</v>
      </c>
      <c r="K31" s="368">
        <f>'Order Form Group 2'!K10</f>
        <v>0</v>
      </c>
      <c r="L31" s="368"/>
      <c r="M31" s="384" t="str">
        <f>'Order Form Group 2'!M10</f>
        <v>DELIVERY TIME:</v>
      </c>
      <c r="N31" s="384"/>
      <c r="O31" s="385" t="str">
        <f>'Order Form Group 2'!O10</f>
        <v xml:space="preserve"> </v>
      </c>
      <c r="P31" s="386"/>
    </row>
    <row r="32" spans="2:16" ht="20.100000000000001" customHeight="1" x14ac:dyDescent="0.25">
      <c r="B32" s="80" t="str">
        <f>'Order Form Group 2'!J13</f>
        <v>FLOOR LEVEL:</v>
      </c>
      <c r="C32" s="379" t="str">
        <f>'Order Form Group 2'!K13</f>
        <v xml:space="preserve"> </v>
      </c>
      <c r="D32" s="379"/>
      <c r="E32" s="406" t="str">
        <f>'Order Form Group 2'!M13</f>
        <v>WALL or CEILING:</v>
      </c>
      <c r="F32" s="406"/>
      <c r="G32" s="407" t="str">
        <f>'Order Form Group 2'!O13</f>
        <v xml:space="preserve"> </v>
      </c>
      <c r="H32" s="408"/>
      <c r="I32" s="1"/>
      <c r="J32" s="77" t="str">
        <f>'Order Form Group 2'!J11</f>
        <v>DELIVERY MODE:</v>
      </c>
      <c r="K32" s="368" t="str">
        <f>'Order Form Group 2'!K11</f>
        <v xml:space="preserve"> </v>
      </c>
      <c r="L32" s="368"/>
      <c r="M32" s="369" t="str">
        <f>'Order Form Group 2'!M11</f>
        <v>SITE INSPECTION:</v>
      </c>
      <c r="N32" s="369"/>
      <c r="O32" s="370" t="str">
        <f>'Order Form Group 2'!O11</f>
        <v xml:space="preserve"> </v>
      </c>
      <c r="P32" s="371"/>
    </row>
    <row r="33" spans="2:16" ht="20.100000000000001" customHeight="1" x14ac:dyDescent="0.25">
      <c r="B33" s="86" t="str">
        <f>'Order Form Group 2'!J14</f>
        <v>OTHER SITE LEVELS:</v>
      </c>
      <c r="C33" s="373">
        <f>'Order Form Group 2'!K14</f>
        <v>0</v>
      </c>
      <c r="D33" s="373"/>
      <c r="E33" s="374" t="str">
        <f>'Order Form Group 2'!M14</f>
        <v>OTHER GROUPINGS:</v>
      </c>
      <c r="F33" s="374"/>
      <c r="G33" s="409">
        <f>'Order Form Group 2'!O14</f>
        <v>0</v>
      </c>
      <c r="H33" s="410"/>
      <c r="I33" s="1"/>
      <c r="J33" s="77" t="str">
        <f>'Order Form Group 2'!J12</f>
        <v>HIAB REACH:</v>
      </c>
      <c r="K33" s="368" t="str">
        <f>'Order Form Group 2'!K12</f>
        <v>Long Reach   (15m-23m)</v>
      </c>
      <c r="L33" s="368"/>
      <c r="M33" s="369" t="str">
        <f>'Order Form Group 2'!M12</f>
        <v>EXTRA LABOUR:</v>
      </c>
      <c r="N33" s="369"/>
      <c r="O33" s="370" t="str">
        <f>'Order Form Group 2'!O12</f>
        <v xml:space="preserve"> </v>
      </c>
      <c r="P33" s="371"/>
    </row>
    <row r="34" spans="2:16" x14ac:dyDescent="0.25">
      <c r="B34" s="4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9"/>
    </row>
    <row r="35" spans="2:16" ht="20.100000000000001" customHeight="1" x14ac:dyDescent="0.25">
      <c r="B35" s="377" t="s">
        <v>50</v>
      </c>
      <c r="C35" s="302"/>
      <c r="D35" s="302"/>
      <c r="E35" s="302" t="s">
        <v>16</v>
      </c>
      <c r="F35" s="302"/>
      <c r="G35" s="302" t="s">
        <v>169</v>
      </c>
      <c r="H35" s="302"/>
      <c r="I35" s="30"/>
      <c r="J35" s="302" t="s">
        <v>50</v>
      </c>
      <c r="K35" s="302"/>
      <c r="L35" s="302"/>
      <c r="M35" s="302" t="s">
        <v>16</v>
      </c>
      <c r="N35" s="302"/>
      <c r="O35" s="302" t="s">
        <v>169</v>
      </c>
      <c r="P35" s="372"/>
    </row>
    <row r="36" spans="2:16" ht="15.95" customHeight="1" x14ac:dyDescent="0.25">
      <c r="B36" s="321" t="str">
        <f>B$19</f>
        <v>10mm EPB®  Standard</v>
      </c>
      <c r="C36" s="321"/>
      <c r="D36" s="322"/>
      <c r="E36" s="317">
        <f>'Order Form Group 2'!E70</f>
        <v>0</v>
      </c>
      <c r="F36" s="318"/>
      <c r="G36" s="380">
        <f>'Order Form Group 2'!G70</f>
        <v>0</v>
      </c>
      <c r="H36" s="381"/>
      <c r="I36" s="30"/>
      <c r="J36" s="311" t="str">
        <f>J$19</f>
        <v>10mm EPB CeilingSmart® : Spans 600mm battens</v>
      </c>
      <c r="K36" s="311"/>
      <c r="L36" s="312"/>
      <c r="M36" s="317">
        <f>'Order Form Group 2'!M70</f>
        <v>0</v>
      </c>
      <c r="N36" s="318"/>
      <c r="O36" s="380">
        <f>'Order Form Group 2'!O70</f>
        <v>0</v>
      </c>
      <c r="P36" s="381"/>
    </row>
    <row r="37" spans="2:16" ht="15.95" customHeight="1" x14ac:dyDescent="0.25">
      <c r="B37" s="305" t="str">
        <f>B$20</f>
        <v>10mm EPB®  Standard   WIDE x 1350mm</v>
      </c>
      <c r="C37" s="305"/>
      <c r="D37" s="306"/>
      <c r="E37" s="319">
        <f>'Order Form Group 2'!E71</f>
        <v>0</v>
      </c>
      <c r="F37" s="320"/>
      <c r="G37" s="380">
        <f>'Order Form Group 2'!G71</f>
        <v>0</v>
      </c>
      <c r="H37" s="381"/>
      <c r="I37" s="30"/>
      <c r="J37" s="313" t="str">
        <f>J$20</f>
        <v>13mm EPB® Standard</v>
      </c>
      <c r="K37" s="313"/>
      <c r="L37" s="314"/>
      <c r="M37" s="319">
        <f>'Order Form Group 2'!M71</f>
        <v>0</v>
      </c>
      <c r="N37" s="320"/>
      <c r="O37" s="380">
        <f>'Order Form Group 2'!O71</f>
        <v>0</v>
      </c>
      <c r="P37" s="381"/>
    </row>
    <row r="38" spans="2:16" ht="15.95" customHeight="1" x14ac:dyDescent="0.25">
      <c r="B38" s="307" t="str">
        <f>B$21</f>
        <v>10mm EPB MultiSmart®</v>
      </c>
      <c r="C38" s="307"/>
      <c r="D38" s="308"/>
      <c r="E38" s="220">
        <f>'Order Form Group 2'!E72</f>
        <v>0</v>
      </c>
      <c r="F38" s="221"/>
      <c r="G38" s="380">
        <f>'Order Form Group 2'!G72</f>
        <v>0</v>
      </c>
      <c r="H38" s="381"/>
      <c r="I38" s="30"/>
      <c r="J38" s="315" t="str">
        <f>J$21</f>
        <v>10mm EPB AquaSmart®</v>
      </c>
      <c r="K38" s="315"/>
      <c r="L38" s="316"/>
      <c r="M38" s="344">
        <f>'Order Form Group 2'!M72</f>
        <v>0</v>
      </c>
      <c r="N38" s="345"/>
      <c r="O38" s="380">
        <f>'Order Form Group 2'!O72</f>
        <v>0</v>
      </c>
      <c r="P38" s="381"/>
    </row>
    <row r="39" spans="2:16" ht="15.95" customHeight="1" x14ac:dyDescent="0.25">
      <c r="B39" s="307" t="str">
        <f>B$22</f>
        <v>10mm EPB MultiSmart®  WIDE x 1350mm</v>
      </c>
      <c r="C39" s="307"/>
      <c r="D39" s="308"/>
      <c r="E39" s="220">
        <f>'Order Form Group 2'!E73</f>
        <v>0</v>
      </c>
      <c r="F39" s="221"/>
      <c r="G39" s="380">
        <f>'Order Form Group 2'!G73</f>
        <v>0</v>
      </c>
      <c r="H39" s="381"/>
      <c r="I39" s="30"/>
      <c r="J39" s="315" t="str">
        <f>J$22</f>
        <v>13mm EPB AquaSmart®</v>
      </c>
      <c r="K39" s="315"/>
      <c r="L39" s="316"/>
      <c r="M39" s="330">
        <f>'Order Form Group 2'!M73</f>
        <v>0</v>
      </c>
      <c r="N39" s="331"/>
      <c r="O39" s="380">
        <f>'Order Form Group 2'!O73</f>
        <v>0</v>
      </c>
      <c r="P39" s="381"/>
    </row>
    <row r="40" spans="2:16" ht="15.95" customHeight="1" x14ac:dyDescent="0.25">
      <c r="B40" s="307" t="str">
        <f>B$23</f>
        <v>13mm EPB MultiSmart®</v>
      </c>
      <c r="C40" s="307"/>
      <c r="D40" s="308"/>
      <c r="E40" s="220">
        <f>'Order Form Group 2'!E74</f>
        <v>0</v>
      </c>
      <c r="F40" s="221"/>
      <c r="G40" s="380">
        <f>'Order Form Group 2'!G74</f>
        <v>0</v>
      </c>
      <c r="H40" s="381"/>
      <c r="I40" s="30"/>
      <c r="J40" s="309" t="str">
        <f>J$23</f>
        <v>10mm EPB FireSmart®</v>
      </c>
      <c r="K40" s="309"/>
      <c r="L40" s="310"/>
      <c r="M40" s="222">
        <f>'Order Form Group 2'!M74</f>
        <v>0</v>
      </c>
      <c r="N40" s="223"/>
      <c r="O40" s="380">
        <f>'Order Form Group 2'!O74</f>
        <v>0</v>
      </c>
      <c r="P40" s="381"/>
    </row>
    <row r="41" spans="2:16" ht="15.95" customHeight="1" x14ac:dyDescent="0.25">
      <c r="B41" s="309" t="str">
        <f>B$24</f>
        <v>16mm EPB FireSmart®</v>
      </c>
      <c r="C41" s="309"/>
      <c r="D41" s="310"/>
      <c r="E41" s="222">
        <f>'Order Form Group 2'!E75</f>
        <v>0</v>
      </c>
      <c r="F41" s="223"/>
      <c r="G41" s="380">
        <f>'Order Form Group 2'!G75</f>
        <v>0</v>
      </c>
      <c r="H41" s="381"/>
      <c r="I41" s="30"/>
      <c r="J41" s="309" t="str">
        <f>J$24</f>
        <v>13mm EPB FireSmart®</v>
      </c>
      <c r="K41" s="309"/>
      <c r="L41" s="310"/>
      <c r="M41" s="222">
        <f>'Order Form Group 2'!M75</f>
        <v>0</v>
      </c>
      <c r="N41" s="223"/>
      <c r="O41" s="380">
        <f>'Order Form Group 2'!O75</f>
        <v>0</v>
      </c>
      <c r="P41" s="381"/>
    </row>
    <row r="42" spans="2:16" ht="9.6" customHeight="1" thickBot="1" x14ac:dyDescent="0.3">
      <c r="B42" s="124"/>
      <c r="C42" s="31"/>
      <c r="D42" s="31"/>
      <c r="E42" s="32"/>
      <c r="F42" s="32"/>
      <c r="G42" s="17"/>
      <c r="H42" s="17"/>
      <c r="I42" s="30"/>
      <c r="J42" s="122"/>
      <c r="K42" s="122"/>
      <c r="L42" s="122"/>
      <c r="M42" s="32"/>
      <c r="N42" s="32"/>
      <c r="O42" s="17"/>
      <c r="P42" s="123"/>
    </row>
    <row r="43" spans="2:16" ht="18" customHeight="1" thickBot="1" x14ac:dyDescent="0.35">
      <c r="B43" s="33"/>
      <c r="C43" s="34"/>
      <c r="D43" s="34"/>
      <c r="E43" s="34"/>
      <c r="F43" s="34"/>
      <c r="G43" s="34"/>
      <c r="H43" s="34"/>
      <c r="I43" s="34"/>
      <c r="J43" s="34"/>
      <c r="K43" s="35" t="str">
        <f ca="1">CONCATENATE("Group ",'Order Form Group 2'!$J$2)</f>
        <v>Group 2</v>
      </c>
      <c r="L43" s="36" t="s">
        <v>105</v>
      </c>
      <c r="M43" s="336">
        <f>SUM(E36:F41,M36:N41)</f>
        <v>0</v>
      </c>
      <c r="N43" s="337"/>
      <c r="O43" s="396" t="str">
        <f>IF(SUM(G36:H41,O36:P41)=0,"",SUM(G36:H41,O36:P41))</f>
        <v/>
      </c>
      <c r="P43" s="397"/>
    </row>
    <row r="44" spans="2:16" ht="6.9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57">
        <f>'Order Form Group 2'!N79</f>
        <v>0</v>
      </c>
      <c r="O45" s="59" t="str">
        <f>'Order Form Group 2'!O79</f>
        <v>Kilos</v>
      </c>
      <c r="P45" s="1"/>
    </row>
    <row r="46" spans="2:16" ht="15.75" thickBo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18" customHeight="1" x14ac:dyDescent="0.25">
      <c r="B47" s="401" t="str">
        <f ca="1">CONCATENATE("Group ",'Order Form Group 3'!$J$2,"    ORDER SUMMARY")</f>
        <v>Group 3    ORDER SUMMARY</v>
      </c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3"/>
    </row>
    <row r="48" spans="2:16" ht="20.100000000000001" customHeight="1" x14ac:dyDescent="0.25">
      <c r="B48" s="83"/>
      <c r="C48" s="82" t="str">
        <f>'Order Form Group 3'!C14</f>
        <v>UNIT NUMBER:</v>
      </c>
      <c r="D48" s="78">
        <f>'Order Form Group 3'!D14</f>
        <v>0</v>
      </c>
      <c r="E48" s="393" t="str">
        <f>'Order Form Group 3'!E14</f>
        <v>LOT NUMBER:</v>
      </c>
      <c r="F48" s="393"/>
      <c r="G48" s="394">
        <f>'Order Form Group 3'!G14</f>
        <v>0</v>
      </c>
      <c r="H48" s="395"/>
      <c r="I48" s="1"/>
      <c r="J48" s="81" t="str">
        <f>'Order Form Group 3'!J10</f>
        <v>DELIVERY DATE:</v>
      </c>
      <c r="K48" s="368">
        <f>'Order Form Group 3'!K10</f>
        <v>0</v>
      </c>
      <c r="L48" s="368"/>
      <c r="M48" s="384" t="str">
        <f>'Order Form Group 3'!M10</f>
        <v>DELIVERY TIME:</v>
      </c>
      <c r="N48" s="384"/>
      <c r="O48" s="385" t="str">
        <f>'Order Form Group 3'!O10</f>
        <v xml:space="preserve"> </v>
      </c>
      <c r="P48" s="386"/>
    </row>
    <row r="49" spans="2:16" ht="20.100000000000001" customHeight="1" x14ac:dyDescent="0.25">
      <c r="B49" s="80" t="str">
        <f>'Order Form Group 3'!J13</f>
        <v>FLOOR LEVEL:</v>
      </c>
      <c r="C49" s="379" t="str">
        <f>'Order Form Group 3'!K13</f>
        <v xml:space="preserve"> </v>
      </c>
      <c r="D49" s="379"/>
      <c r="E49" s="378" t="str">
        <f>'Order Form Group 3'!M13</f>
        <v>WALL or CEILING:</v>
      </c>
      <c r="F49" s="378"/>
      <c r="G49" s="407" t="str">
        <f>'Order Form Group 3'!O13</f>
        <v xml:space="preserve"> </v>
      </c>
      <c r="H49" s="408"/>
      <c r="I49" s="1"/>
      <c r="J49" s="77" t="str">
        <f>'Order Form Group 3'!J11</f>
        <v>DELIVERY MODE:</v>
      </c>
      <c r="K49" s="368" t="str">
        <f>'Order Form Group 3'!K11</f>
        <v xml:space="preserve"> </v>
      </c>
      <c r="L49" s="368"/>
      <c r="M49" s="369" t="str">
        <f>'Order Form Group 3'!M11</f>
        <v>SITE INSPECTION:</v>
      </c>
      <c r="N49" s="369"/>
      <c r="O49" s="370" t="str">
        <f>'Order Form Group 3'!O11</f>
        <v xml:space="preserve"> </v>
      </c>
      <c r="P49" s="371"/>
    </row>
    <row r="50" spans="2:16" ht="20.100000000000001" customHeight="1" x14ac:dyDescent="0.25">
      <c r="B50" s="86" t="str">
        <f>'Order Form Group 3'!J14</f>
        <v>OTHER SITE LEVELS:</v>
      </c>
      <c r="C50" s="373">
        <f>'Order Form Group 3'!K14</f>
        <v>0</v>
      </c>
      <c r="D50" s="373"/>
      <c r="E50" s="374" t="str">
        <f>'Order Form Group 3'!M14</f>
        <v>OTHER GROUPINGS:</v>
      </c>
      <c r="F50" s="374"/>
      <c r="G50" s="375">
        <f>'Order Form Group 3'!O14</f>
        <v>0</v>
      </c>
      <c r="H50" s="376"/>
      <c r="I50" s="1"/>
      <c r="J50" s="77" t="str">
        <f>'Order Form Group 3'!J12</f>
        <v>HIAB REACH:</v>
      </c>
      <c r="K50" s="368" t="str">
        <f>'Order Form Group 3'!K12</f>
        <v>Long Reach   (15m-23m)</v>
      </c>
      <c r="L50" s="368"/>
      <c r="M50" s="369" t="str">
        <f>'Order Form Group 3'!M12</f>
        <v>EXTRA LABOUR:</v>
      </c>
      <c r="N50" s="369"/>
      <c r="O50" s="370" t="str">
        <f>'Order Form Group 3'!O12</f>
        <v xml:space="preserve"> </v>
      </c>
      <c r="P50" s="371"/>
    </row>
    <row r="51" spans="2:16" x14ac:dyDescent="0.25">
      <c r="B51" s="4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9"/>
    </row>
    <row r="52" spans="2:16" ht="20.100000000000001" customHeight="1" x14ac:dyDescent="0.25">
      <c r="B52" s="377" t="s">
        <v>50</v>
      </c>
      <c r="C52" s="302"/>
      <c r="D52" s="302"/>
      <c r="E52" s="302" t="s">
        <v>16</v>
      </c>
      <c r="F52" s="302"/>
      <c r="G52" s="302" t="s">
        <v>169</v>
      </c>
      <c r="H52" s="302"/>
      <c r="I52" s="30"/>
      <c r="J52" s="302" t="s">
        <v>50</v>
      </c>
      <c r="K52" s="302"/>
      <c r="L52" s="302"/>
      <c r="M52" s="302" t="s">
        <v>16</v>
      </c>
      <c r="N52" s="302"/>
      <c r="O52" s="302" t="s">
        <v>169</v>
      </c>
      <c r="P52" s="372"/>
    </row>
    <row r="53" spans="2:16" ht="15.95" customHeight="1" x14ac:dyDescent="0.25">
      <c r="B53" s="321" t="s">
        <v>188</v>
      </c>
      <c r="C53" s="321"/>
      <c r="D53" s="322"/>
      <c r="E53" s="317">
        <f>'Order Form Group 3'!E70</f>
        <v>0</v>
      </c>
      <c r="F53" s="318"/>
      <c r="G53" s="380">
        <f>'Order Form Group 3'!G70</f>
        <v>0</v>
      </c>
      <c r="H53" s="381"/>
      <c r="I53" s="30"/>
      <c r="J53" s="311" t="s">
        <v>201</v>
      </c>
      <c r="K53" s="311"/>
      <c r="L53" s="312"/>
      <c r="M53" s="317">
        <f>'Order Form Group 3'!M70</f>
        <v>0</v>
      </c>
      <c r="N53" s="318"/>
      <c r="O53" s="380">
        <f>'Order Form Group 3'!O70</f>
        <v>0</v>
      </c>
      <c r="P53" s="381"/>
    </row>
    <row r="54" spans="2:16" ht="15.95" customHeight="1" x14ac:dyDescent="0.25">
      <c r="B54" s="305" t="s">
        <v>194</v>
      </c>
      <c r="C54" s="305"/>
      <c r="D54" s="306"/>
      <c r="E54" s="319">
        <f>'Order Form Group 3'!E71</f>
        <v>0</v>
      </c>
      <c r="F54" s="320"/>
      <c r="G54" s="380">
        <f>'Order Form Group 3'!G71</f>
        <v>0</v>
      </c>
      <c r="H54" s="381"/>
      <c r="I54" s="30"/>
      <c r="J54" s="313" t="s">
        <v>202</v>
      </c>
      <c r="K54" s="313"/>
      <c r="L54" s="314"/>
      <c r="M54" s="319">
        <f>'Order Form Group 3'!M71</f>
        <v>0</v>
      </c>
      <c r="N54" s="320"/>
      <c r="O54" s="380">
        <f>'Order Form Group 3'!O71</f>
        <v>0</v>
      </c>
      <c r="P54" s="381"/>
    </row>
    <row r="55" spans="2:16" ht="15.95" customHeight="1" x14ac:dyDescent="0.25">
      <c r="B55" s="307" t="s">
        <v>197</v>
      </c>
      <c r="C55" s="307"/>
      <c r="D55" s="308"/>
      <c r="E55" s="220">
        <f>'Order Form Group 3'!E72</f>
        <v>0</v>
      </c>
      <c r="F55" s="221"/>
      <c r="G55" s="380">
        <f>'Order Form Group 3'!G72</f>
        <v>0</v>
      </c>
      <c r="H55" s="381"/>
      <c r="I55" s="30"/>
      <c r="J55" s="315" t="s">
        <v>203</v>
      </c>
      <c r="K55" s="315"/>
      <c r="L55" s="316"/>
      <c r="M55" s="344">
        <f>'Order Form Group 3'!M72</f>
        <v>0</v>
      </c>
      <c r="N55" s="345"/>
      <c r="O55" s="380">
        <f>'Order Form Group 3'!O72</f>
        <v>0</v>
      </c>
      <c r="P55" s="381"/>
    </row>
    <row r="56" spans="2:16" ht="15.95" customHeight="1" x14ac:dyDescent="0.25">
      <c r="B56" s="307" t="s">
        <v>198</v>
      </c>
      <c r="C56" s="307"/>
      <c r="D56" s="308"/>
      <c r="E56" s="220">
        <f>'Order Form Group 3'!E73</f>
        <v>0</v>
      </c>
      <c r="F56" s="221"/>
      <c r="G56" s="380">
        <f>'Order Form Group 3'!G73</f>
        <v>0</v>
      </c>
      <c r="H56" s="381"/>
      <c r="I56" s="30"/>
      <c r="J56" s="315" t="s">
        <v>204</v>
      </c>
      <c r="K56" s="315"/>
      <c r="L56" s="316"/>
      <c r="M56" s="330">
        <f>'Order Form Group 3'!M73</f>
        <v>0</v>
      </c>
      <c r="N56" s="331"/>
      <c r="O56" s="380">
        <f>'Order Form Group 3'!O73</f>
        <v>0</v>
      </c>
      <c r="P56" s="381"/>
    </row>
    <row r="57" spans="2:16" ht="15.95" customHeight="1" x14ac:dyDescent="0.25">
      <c r="B57" s="307" t="s">
        <v>199</v>
      </c>
      <c r="C57" s="307"/>
      <c r="D57" s="308"/>
      <c r="E57" s="220">
        <f>'Order Form Group 3'!E74</f>
        <v>0</v>
      </c>
      <c r="F57" s="221"/>
      <c r="G57" s="380">
        <f>'Order Form Group 3'!G74</f>
        <v>0</v>
      </c>
      <c r="H57" s="381"/>
      <c r="I57" s="30"/>
      <c r="J57" s="309" t="s">
        <v>200</v>
      </c>
      <c r="K57" s="309"/>
      <c r="L57" s="310"/>
      <c r="M57" s="222">
        <f>'Order Form Group 3'!M74</f>
        <v>0</v>
      </c>
      <c r="N57" s="223"/>
      <c r="O57" s="380">
        <f>'Order Form Group 3'!O74</f>
        <v>0</v>
      </c>
      <c r="P57" s="381"/>
    </row>
    <row r="58" spans="2:16" ht="15.95" customHeight="1" x14ac:dyDescent="0.25">
      <c r="B58" s="309" t="s">
        <v>206</v>
      </c>
      <c r="C58" s="309"/>
      <c r="D58" s="310"/>
      <c r="E58" s="222">
        <f>'Order Form Group 3'!E75</f>
        <v>0</v>
      </c>
      <c r="F58" s="223"/>
      <c r="G58" s="380">
        <f>'Order Form Group 3'!G75</f>
        <v>0</v>
      </c>
      <c r="H58" s="381"/>
      <c r="I58" s="30"/>
      <c r="J58" s="309" t="s">
        <v>205</v>
      </c>
      <c r="K58" s="309"/>
      <c r="L58" s="310"/>
      <c r="M58" s="222">
        <f>'Order Form Group 3'!M75</f>
        <v>0</v>
      </c>
      <c r="N58" s="223"/>
      <c r="O58" s="380">
        <f>'Order Form Group 3'!O75</f>
        <v>0</v>
      </c>
      <c r="P58" s="381"/>
    </row>
    <row r="59" spans="2:16" ht="9.6" customHeight="1" thickBot="1" x14ac:dyDescent="0.3">
      <c r="B59" s="124"/>
      <c r="C59" s="31"/>
      <c r="D59" s="31"/>
      <c r="E59" s="32"/>
      <c r="F59" s="32"/>
      <c r="G59" s="17"/>
      <c r="H59" s="17"/>
      <c r="I59" s="30"/>
      <c r="J59" s="122"/>
      <c r="K59" s="122"/>
      <c r="L59" s="122"/>
      <c r="M59" s="32"/>
      <c r="N59" s="32"/>
      <c r="O59" s="17"/>
      <c r="P59" s="123"/>
    </row>
    <row r="60" spans="2:16" ht="18" customHeight="1" thickBot="1" x14ac:dyDescent="0.35">
      <c r="B60" s="33"/>
      <c r="C60" s="34"/>
      <c r="D60" s="34"/>
      <c r="E60" s="34"/>
      <c r="F60" s="34"/>
      <c r="G60" s="34"/>
      <c r="H60" s="34"/>
      <c r="I60" s="34"/>
      <c r="J60" s="34"/>
      <c r="K60" s="35" t="str">
        <f ca="1">CONCATENATE("Group ",'Order Form Group 3'!$J$2)</f>
        <v>Group 3</v>
      </c>
      <c r="L60" s="36" t="s">
        <v>105</v>
      </c>
      <c r="M60" s="336">
        <f>SUM(E53:F58,M53:N58)</f>
        <v>0</v>
      </c>
      <c r="N60" s="337"/>
      <c r="O60" s="396" t="str">
        <f>IF(SUM(G53:H58,O53:P58)=0,"",SUM(G53:H58,O53:P58))</f>
        <v/>
      </c>
      <c r="P60" s="397"/>
    </row>
    <row r="61" spans="2:16" ht="6.9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57">
        <f>'Order Form Group 3'!N79</f>
        <v>0</v>
      </c>
      <c r="O62" s="59" t="str">
        <f>'Order Form Group 3'!O79</f>
        <v>Kilos</v>
      </c>
      <c r="P62" s="1"/>
    </row>
    <row r="63" spans="2:16" ht="15.75" customHeight="1" thickBo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ht="18" customHeight="1" x14ac:dyDescent="0.25">
      <c r="B64" s="401" t="str">
        <f ca="1">CONCATENATE("Group ",'Order Form Group 4'!$J$2,"    ORDER SUMMARY")</f>
        <v>Group 4    ORDER SUMMARY</v>
      </c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3"/>
    </row>
    <row r="65" spans="2:16" ht="20.100000000000001" customHeight="1" x14ac:dyDescent="0.25">
      <c r="B65" s="79"/>
      <c r="C65" s="82" t="str">
        <f>'Order Form Group 4'!C14</f>
        <v>UNIT NUMBER:</v>
      </c>
      <c r="D65" s="78">
        <f>'Order Form Group 4'!D14</f>
        <v>0</v>
      </c>
      <c r="E65" s="398" t="str">
        <f>'Order Form Group 4'!E14</f>
        <v>LOT NUMBER:</v>
      </c>
      <c r="F65" s="398"/>
      <c r="G65" s="399">
        <f>'Order Form Group 4'!G14</f>
        <v>0</v>
      </c>
      <c r="H65" s="400"/>
      <c r="I65" s="1"/>
      <c r="J65" s="81" t="str">
        <f>'Order Form Group 4'!J10</f>
        <v>DELIVERY DATE:</v>
      </c>
      <c r="K65" s="368">
        <f>'Order Form Group 4'!K10</f>
        <v>0</v>
      </c>
      <c r="L65" s="368"/>
      <c r="M65" s="384" t="str">
        <f>'Order Form Group 4'!M10</f>
        <v>DELIVERY TIME:</v>
      </c>
      <c r="N65" s="384"/>
      <c r="O65" s="385" t="str">
        <f>'Order Form Group 4'!O10</f>
        <v xml:space="preserve"> </v>
      </c>
      <c r="P65" s="386"/>
    </row>
    <row r="66" spans="2:16" ht="20.100000000000001" customHeight="1" x14ac:dyDescent="0.25">
      <c r="B66" s="80" t="s">
        <v>12</v>
      </c>
      <c r="C66" s="379" t="str">
        <f>'Order Form Group 4'!K13</f>
        <v xml:space="preserve"> </v>
      </c>
      <c r="D66" s="379"/>
      <c r="E66" s="378" t="str">
        <f>'Order Form Group 4'!M13</f>
        <v>WALL or CEILING:</v>
      </c>
      <c r="F66" s="378"/>
      <c r="G66" s="404" t="str">
        <f>'Order Form Group 4'!O13</f>
        <v xml:space="preserve"> </v>
      </c>
      <c r="H66" s="405"/>
      <c r="I66" s="1"/>
      <c r="J66" s="77" t="str">
        <f>'Order Form Group 4'!J11</f>
        <v>DELIVERY MODE:</v>
      </c>
      <c r="K66" s="368" t="str">
        <f>'Order Form Group 4'!K11</f>
        <v xml:space="preserve"> </v>
      </c>
      <c r="L66" s="368"/>
      <c r="M66" s="369" t="str">
        <f>'Order Form Group 4'!M11</f>
        <v>SITE INSPECTION:</v>
      </c>
      <c r="N66" s="369"/>
      <c r="O66" s="370" t="str">
        <f>'Order Form Group 4'!O11</f>
        <v xml:space="preserve"> </v>
      </c>
      <c r="P66" s="371"/>
    </row>
    <row r="67" spans="2:16" ht="20.100000000000001" customHeight="1" x14ac:dyDescent="0.25">
      <c r="B67" s="86" t="str">
        <f>'Order Form Group 4'!J14</f>
        <v>OTHER SITE LEVELS:</v>
      </c>
      <c r="C67" s="373">
        <f>'Order Form Group 4'!K14</f>
        <v>0</v>
      </c>
      <c r="D67" s="373"/>
      <c r="E67" s="374" t="str">
        <f>'Order Form Group 4'!M14</f>
        <v>OTHER GROUPINGS:</v>
      </c>
      <c r="F67" s="374"/>
      <c r="G67" s="375">
        <f>'Order Form Group 4'!O14</f>
        <v>0</v>
      </c>
      <c r="H67" s="376"/>
      <c r="I67" s="1"/>
      <c r="J67" s="77" t="s">
        <v>9</v>
      </c>
      <c r="K67" s="368" t="str">
        <f>'Order Form Group 2'!K12</f>
        <v>Long Reach   (15m-23m)</v>
      </c>
      <c r="L67" s="368"/>
      <c r="M67" s="369" t="str">
        <f>'Order Form Group 4'!M12</f>
        <v>EXTRA LABOUR:</v>
      </c>
      <c r="N67" s="369"/>
      <c r="O67" s="370" t="str">
        <f>'Order Form Group 4'!O12</f>
        <v xml:space="preserve"> </v>
      </c>
      <c r="P67" s="371"/>
    </row>
    <row r="68" spans="2:16" x14ac:dyDescent="0.25">
      <c r="B68" s="4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9"/>
    </row>
    <row r="69" spans="2:16" ht="20.100000000000001" customHeight="1" x14ac:dyDescent="0.25">
      <c r="B69" s="377" t="s">
        <v>50</v>
      </c>
      <c r="C69" s="302"/>
      <c r="D69" s="302"/>
      <c r="E69" s="302" t="s">
        <v>16</v>
      </c>
      <c r="F69" s="302"/>
      <c r="G69" s="302" t="s">
        <v>169</v>
      </c>
      <c r="H69" s="302"/>
      <c r="I69" s="30"/>
      <c r="J69" s="302" t="s">
        <v>50</v>
      </c>
      <c r="K69" s="302"/>
      <c r="L69" s="302"/>
      <c r="M69" s="302" t="s">
        <v>16</v>
      </c>
      <c r="N69" s="302"/>
      <c r="O69" s="302" t="s">
        <v>169</v>
      </c>
      <c r="P69" s="372"/>
    </row>
    <row r="70" spans="2:16" ht="15.95" customHeight="1" x14ac:dyDescent="0.25">
      <c r="B70" s="321" t="s">
        <v>188</v>
      </c>
      <c r="C70" s="321"/>
      <c r="D70" s="322"/>
      <c r="E70" s="317">
        <f>'Order Form Group 4'!E70</f>
        <v>0</v>
      </c>
      <c r="F70" s="318"/>
      <c r="G70" s="380">
        <f>'Order Form Group 4'!G70</f>
        <v>0</v>
      </c>
      <c r="H70" s="381"/>
      <c r="I70" s="30"/>
      <c r="J70" s="311" t="s">
        <v>201</v>
      </c>
      <c r="K70" s="311"/>
      <c r="L70" s="312"/>
      <c r="M70" s="317">
        <f>'Order Form Group 4'!M70</f>
        <v>0</v>
      </c>
      <c r="N70" s="318"/>
      <c r="O70" s="380">
        <f>'Order Form Group 4'!O70</f>
        <v>0</v>
      </c>
      <c r="P70" s="381"/>
    </row>
    <row r="71" spans="2:16" ht="15.95" customHeight="1" x14ac:dyDescent="0.25">
      <c r="B71" s="305" t="s">
        <v>194</v>
      </c>
      <c r="C71" s="305"/>
      <c r="D71" s="306"/>
      <c r="E71" s="319">
        <f>'Order Form Group 4'!E71</f>
        <v>0</v>
      </c>
      <c r="F71" s="320"/>
      <c r="G71" s="380">
        <f>'Order Form Group 4'!G71</f>
        <v>0</v>
      </c>
      <c r="H71" s="381"/>
      <c r="I71" s="30"/>
      <c r="J71" s="313" t="s">
        <v>202</v>
      </c>
      <c r="K71" s="313"/>
      <c r="L71" s="314"/>
      <c r="M71" s="319">
        <f>'Order Form Group 4'!M71</f>
        <v>0</v>
      </c>
      <c r="N71" s="320"/>
      <c r="O71" s="380">
        <f>'Order Form Group 4'!O71</f>
        <v>0</v>
      </c>
      <c r="P71" s="381"/>
    </row>
    <row r="72" spans="2:16" ht="15.95" customHeight="1" x14ac:dyDescent="0.25">
      <c r="B72" s="307" t="s">
        <v>197</v>
      </c>
      <c r="C72" s="307"/>
      <c r="D72" s="308"/>
      <c r="E72" s="220">
        <f>'Order Form Group 4'!E72</f>
        <v>0</v>
      </c>
      <c r="F72" s="221"/>
      <c r="G72" s="380">
        <f>'Order Form Group 4'!G72</f>
        <v>0</v>
      </c>
      <c r="H72" s="381"/>
      <c r="I72" s="30"/>
      <c r="J72" s="315" t="s">
        <v>203</v>
      </c>
      <c r="K72" s="315"/>
      <c r="L72" s="316"/>
      <c r="M72" s="344">
        <f>'Order Form Group 4'!M72</f>
        <v>0</v>
      </c>
      <c r="N72" s="345"/>
      <c r="O72" s="380">
        <f>'Order Form Group 4'!O72</f>
        <v>0</v>
      </c>
      <c r="P72" s="381"/>
    </row>
    <row r="73" spans="2:16" ht="15.95" customHeight="1" x14ac:dyDescent="0.25">
      <c r="B73" s="307" t="s">
        <v>198</v>
      </c>
      <c r="C73" s="307"/>
      <c r="D73" s="308"/>
      <c r="E73" s="220">
        <f>'Order Form Group 4'!E73</f>
        <v>0</v>
      </c>
      <c r="F73" s="221"/>
      <c r="G73" s="380">
        <f>'Order Form Group 4'!G73</f>
        <v>0</v>
      </c>
      <c r="H73" s="381"/>
      <c r="I73" s="30"/>
      <c r="J73" s="315" t="s">
        <v>204</v>
      </c>
      <c r="K73" s="315"/>
      <c r="L73" s="316"/>
      <c r="M73" s="330">
        <f>'Order Form Group 4'!M73</f>
        <v>0</v>
      </c>
      <c r="N73" s="331"/>
      <c r="O73" s="380">
        <f>'Order Form Group 4'!O73</f>
        <v>0</v>
      </c>
      <c r="P73" s="381"/>
    </row>
    <row r="74" spans="2:16" ht="15.95" customHeight="1" x14ac:dyDescent="0.25">
      <c r="B74" s="307" t="s">
        <v>199</v>
      </c>
      <c r="C74" s="307"/>
      <c r="D74" s="308"/>
      <c r="E74" s="220">
        <f>'Order Form Group 4'!E74</f>
        <v>0</v>
      </c>
      <c r="F74" s="221"/>
      <c r="G74" s="380">
        <f>'Order Form Group 4'!G74</f>
        <v>0</v>
      </c>
      <c r="H74" s="381"/>
      <c r="I74" s="30"/>
      <c r="J74" s="309" t="s">
        <v>200</v>
      </c>
      <c r="K74" s="309"/>
      <c r="L74" s="310"/>
      <c r="M74" s="222">
        <f>'Order Form Group 4'!M74</f>
        <v>0</v>
      </c>
      <c r="N74" s="223"/>
      <c r="O74" s="380">
        <f>'Order Form Group 4'!O74</f>
        <v>0</v>
      </c>
      <c r="P74" s="381"/>
    </row>
    <row r="75" spans="2:16" ht="15.95" customHeight="1" x14ac:dyDescent="0.25">
      <c r="B75" s="309" t="s">
        <v>206</v>
      </c>
      <c r="C75" s="309"/>
      <c r="D75" s="310"/>
      <c r="E75" s="222">
        <f>'Order Form Group 4'!E75</f>
        <v>0</v>
      </c>
      <c r="F75" s="223"/>
      <c r="G75" s="380">
        <f>'Order Form Group 4'!G75</f>
        <v>0</v>
      </c>
      <c r="H75" s="381"/>
      <c r="I75" s="30"/>
      <c r="J75" s="309" t="s">
        <v>205</v>
      </c>
      <c r="K75" s="309"/>
      <c r="L75" s="310"/>
      <c r="M75" s="222">
        <f>'Order Form Group 4'!M75</f>
        <v>0</v>
      </c>
      <c r="N75" s="223"/>
      <c r="O75" s="380">
        <f>'Order Form Group 4'!O75</f>
        <v>0</v>
      </c>
      <c r="P75" s="381"/>
    </row>
    <row r="76" spans="2:16" ht="9.6" customHeight="1" thickBot="1" x14ac:dyDescent="0.3">
      <c r="B76" s="124"/>
      <c r="C76" s="31"/>
      <c r="D76" s="31"/>
      <c r="E76" s="32"/>
      <c r="F76" s="32"/>
      <c r="G76" s="17"/>
      <c r="H76" s="17"/>
      <c r="I76" s="30"/>
      <c r="J76" s="122"/>
      <c r="K76" s="122"/>
      <c r="L76" s="122"/>
      <c r="M76" s="32"/>
      <c r="N76" s="32"/>
      <c r="O76" s="17"/>
      <c r="P76" s="123"/>
    </row>
    <row r="77" spans="2:16" ht="18" customHeight="1" thickBot="1" x14ac:dyDescent="0.35">
      <c r="B77" s="33"/>
      <c r="C77" s="34"/>
      <c r="D77" s="34"/>
      <c r="E77" s="34"/>
      <c r="F77" s="34"/>
      <c r="G77" s="34"/>
      <c r="H77" s="34"/>
      <c r="I77" s="34"/>
      <c r="J77" s="34"/>
      <c r="K77" s="35" t="str">
        <f ca="1">CONCATENATE("Group ",'Order Form Group 4'!$J$2)</f>
        <v>Group 4</v>
      </c>
      <c r="L77" s="36" t="s">
        <v>105</v>
      </c>
      <c r="M77" s="336">
        <f>SUM(E70:F75,M70:N75)</f>
        <v>0</v>
      </c>
      <c r="N77" s="337"/>
      <c r="O77" s="396" t="str">
        <f>IF(SUM(G70:H75,O70:P75)=0,"",SUM(G70:H75,O70:P75))</f>
        <v/>
      </c>
      <c r="P77" s="397"/>
    </row>
    <row r="78" spans="2:16" ht="6.95" customHeight="1" x14ac:dyDescent="0.25">
      <c r="B78" s="1"/>
      <c r="C78" s="1"/>
      <c r="D78" s="60"/>
      <c r="E78" s="60"/>
      <c r="F78" s="60"/>
      <c r="G78" s="60"/>
      <c r="H78" s="60"/>
      <c r="I78" s="1"/>
      <c r="J78" s="1"/>
      <c r="K78" s="1"/>
      <c r="L78" s="1"/>
      <c r="M78" s="1"/>
      <c r="N78" s="1"/>
      <c r="O78" s="1"/>
      <c r="P78" s="1"/>
    </row>
    <row r="79" spans="2:16" ht="15.75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57">
        <f>'Order Form Group 4'!N79</f>
        <v>0</v>
      </c>
      <c r="O79" s="61" t="str">
        <f>'Order Form Group 4'!O79</f>
        <v>Kilos</v>
      </c>
      <c r="P79" s="1"/>
    </row>
    <row r="80" spans="2:16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3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37" s="21" customFormat="1" ht="20.100000000000001" customHeight="1" x14ac:dyDescent="0.3">
      <c r="A82" s="47"/>
      <c r="B82" s="340" t="s">
        <v>120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</row>
    <row r="83" spans="1:137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28"/>
      <c r="N83" s="28"/>
      <c r="O83" s="28"/>
      <c r="P83" s="28"/>
    </row>
    <row r="84" spans="1:137" ht="15.75" x14ac:dyDescent="0.25">
      <c r="A84" s="38"/>
      <c r="B84" s="332" t="s">
        <v>121</v>
      </c>
      <c r="C84" s="332"/>
      <c r="D84" s="332"/>
      <c r="E84" s="332"/>
      <c r="F84" s="332"/>
      <c r="G84" s="332"/>
      <c r="H84" s="332"/>
      <c r="I84" s="39"/>
      <c r="J84" s="332" t="s">
        <v>121</v>
      </c>
      <c r="K84" s="332"/>
      <c r="L84" s="332"/>
      <c r="M84" s="332"/>
      <c r="N84" s="332"/>
      <c r="O84" s="332"/>
      <c r="P84" s="332"/>
    </row>
    <row r="85" spans="1:137" ht="15.95" customHeight="1" x14ac:dyDescent="0.25">
      <c r="A85" s="38"/>
      <c r="B85" s="302" t="s">
        <v>50</v>
      </c>
      <c r="C85" s="302"/>
      <c r="D85" s="302"/>
      <c r="E85" s="302" t="s">
        <v>16</v>
      </c>
      <c r="F85" s="302"/>
      <c r="G85" s="302" t="s">
        <v>169</v>
      </c>
      <c r="H85" s="302"/>
      <c r="I85" s="30"/>
      <c r="J85" s="302" t="s">
        <v>50</v>
      </c>
      <c r="K85" s="302"/>
      <c r="L85" s="302"/>
      <c r="M85" s="302" t="s">
        <v>16</v>
      </c>
      <c r="N85" s="302"/>
      <c r="O85" s="302" t="s">
        <v>169</v>
      </c>
      <c r="P85" s="302"/>
    </row>
    <row r="86" spans="1:137" ht="15.95" customHeight="1" x14ac:dyDescent="0.25">
      <c r="A86" s="38"/>
      <c r="B86" s="321" t="s">
        <v>188</v>
      </c>
      <c r="C86" s="321"/>
      <c r="D86" s="322"/>
      <c r="E86" s="317">
        <f t="shared" ref="E86:E91" si="0">E19+E36+E53+E70</f>
        <v>0</v>
      </c>
      <c r="F86" s="318"/>
      <c r="G86" s="380">
        <f t="shared" ref="G86:G91" si="1">G19+G36+G53+G70</f>
        <v>0</v>
      </c>
      <c r="H86" s="381"/>
      <c r="I86" s="30"/>
      <c r="J86" s="311" t="s">
        <v>201</v>
      </c>
      <c r="K86" s="311"/>
      <c r="L86" s="312"/>
      <c r="M86" s="328">
        <f t="shared" ref="M86:M91" si="2">M19+M36+M53+M70</f>
        <v>0</v>
      </c>
      <c r="N86" s="329"/>
      <c r="O86" s="380">
        <f t="shared" ref="O86:O91" si="3">O19+O36+O53+O70</f>
        <v>0</v>
      </c>
      <c r="P86" s="381"/>
    </row>
    <row r="87" spans="1:137" ht="15.95" customHeight="1" x14ac:dyDescent="0.25">
      <c r="A87" s="38"/>
      <c r="B87" s="305" t="s">
        <v>194</v>
      </c>
      <c r="C87" s="305"/>
      <c r="D87" s="306"/>
      <c r="E87" s="319">
        <f t="shared" si="0"/>
        <v>0</v>
      </c>
      <c r="F87" s="320"/>
      <c r="G87" s="380">
        <f t="shared" si="1"/>
        <v>0</v>
      </c>
      <c r="H87" s="381"/>
      <c r="I87" s="30"/>
      <c r="J87" s="313" t="s">
        <v>202</v>
      </c>
      <c r="K87" s="313"/>
      <c r="L87" s="314"/>
      <c r="M87" s="319">
        <f t="shared" si="2"/>
        <v>0</v>
      </c>
      <c r="N87" s="320"/>
      <c r="O87" s="380">
        <f t="shared" si="3"/>
        <v>0</v>
      </c>
      <c r="P87" s="381"/>
    </row>
    <row r="88" spans="1:137" ht="15.95" customHeight="1" x14ac:dyDescent="0.25">
      <c r="A88" s="38"/>
      <c r="B88" s="307" t="s">
        <v>197</v>
      </c>
      <c r="C88" s="307"/>
      <c r="D88" s="308"/>
      <c r="E88" s="220">
        <f t="shared" si="0"/>
        <v>0</v>
      </c>
      <c r="F88" s="221"/>
      <c r="G88" s="380">
        <f t="shared" si="1"/>
        <v>0</v>
      </c>
      <c r="H88" s="381"/>
      <c r="I88" s="30"/>
      <c r="J88" s="315" t="s">
        <v>203</v>
      </c>
      <c r="K88" s="315"/>
      <c r="L88" s="316"/>
      <c r="M88" s="344">
        <f t="shared" si="2"/>
        <v>0</v>
      </c>
      <c r="N88" s="345"/>
      <c r="O88" s="380">
        <f t="shared" si="3"/>
        <v>0</v>
      </c>
      <c r="P88" s="381"/>
    </row>
    <row r="89" spans="1:137" ht="15.95" customHeight="1" x14ac:dyDescent="0.25">
      <c r="A89" s="38"/>
      <c r="B89" s="307" t="s">
        <v>198</v>
      </c>
      <c r="C89" s="307"/>
      <c r="D89" s="308"/>
      <c r="E89" s="220">
        <f t="shared" si="0"/>
        <v>0</v>
      </c>
      <c r="F89" s="221"/>
      <c r="G89" s="380">
        <f t="shared" si="1"/>
        <v>0</v>
      </c>
      <c r="H89" s="381"/>
      <c r="I89" s="30"/>
      <c r="J89" s="315" t="s">
        <v>204</v>
      </c>
      <c r="K89" s="315"/>
      <c r="L89" s="316"/>
      <c r="M89" s="330">
        <f t="shared" si="2"/>
        <v>0</v>
      </c>
      <c r="N89" s="331"/>
      <c r="O89" s="380">
        <f t="shared" si="3"/>
        <v>0</v>
      </c>
      <c r="P89" s="381"/>
    </row>
    <row r="90" spans="1:137" ht="15.95" customHeight="1" x14ac:dyDescent="0.25">
      <c r="A90" s="38"/>
      <c r="B90" s="307" t="s">
        <v>199</v>
      </c>
      <c r="C90" s="307"/>
      <c r="D90" s="308"/>
      <c r="E90" s="220">
        <f t="shared" si="0"/>
        <v>0</v>
      </c>
      <c r="F90" s="221"/>
      <c r="G90" s="380">
        <f t="shared" si="1"/>
        <v>0</v>
      </c>
      <c r="H90" s="381"/>
      <c r="I90" s="30"/>
      <c r="J90" s="309" t="s">
        <v>200</v>
      </c>
      <c r="K90" s="309"/>
      <c r="L90" s="310"/>
      <c r="M90" s="222">
        <f t="shared" si="2"/>
        <v>0</v>
      </c>
      <c r="N90" s="223"/>
      <c r="O90" s="380">
        <f t="shared" si="3"/>
        <v>0</v>
      </c>
      <c r="P90" s="381"/>
    </row>
    <row r="91" spans="1:137" ht="15.95" customHeight="1" x14ac:dyDescent="0.25">
      <c r="A91" s="38"/>
      <c r="B91" s="309" t="s">
        <v>206</v>
      </c>
      <c r="C91" s="309"/>
      <c r="D91" s="310"/>
      <c r="E91" s="222">
        <f t="shared" si="0"/>
        <v>0</v>
      </c>
      <c r="F91" s="223"/>
      <c r="G91" s="380">
        <f t="shared" si="1"/>
        <v>0</v>
      </c>
      <c r="H91" s="381"/>
      <c r="I91" s="30"/>
      <c r="J91" s="309" t="s">
        <v>205</v>
      </c>
      <c r="K91" s="309"/>
      <c r="L91" s="310"/>
      <c r="M91" s="222">
        <f t="shared" si="2"/>
        <v>0</v>
      </c>
      <c r="N91" s="223"/>
      <c r="O91" s="380">
        <f t="shared" si="3"/>
        <v>0</v>
      </c>
      <c r="P91" s="381"/>
    </row>
    <row r="92" spans="1:137" ht="15.95" customHeight="1" x14ac:dyDescent="0.25">
      <c r="A92" s="38"/>
      <c r="B92" s="102"/>
      <c r="C92" s="102"/>
      <c r="D92" s="102"/>
      <c r="E92" s="104"/>
      <c r="F92" s="104"/>
      <c r="G92" s="45"/>
      <c r="H92" s="45"/>
      <c r="I92" s="30"/>
      <c r="J92" s="90"/>
      <c r="K92" s="90"/>
      <c r="L92" s="90"/>
      <c r="M92" s="90"/>
      <c r="N92" s="90"/>
      <c r="O92" s="1"/>
      <c r="P92" s="1"/>
    </row>
    <row r="93" spans="1:137" ht="9.6" customHeight="1" thickBot="1" x14ac:dyDescent="0.3">
      <c r="A93" s="38"/>
      <c r="B93" s="31"/>
      <c r="C93" s="31"/>
      <c r="D93" s="31"/>
      <c r="E93" s="32"/>
      <c r="F93" s="32"/>
      <c r="G93" s="17"/>
      <c r="H93" s="17"/>
      <c r="I93" s="30"/>
      <c r="J93" s="122"/>
      <c r="K93" s="122"/>
      <c r="L93" s="122"/>
      <c r="M93" s="32"/>
      <c r="N93" s="32"/>
      <c r="O93" s="45"/>
      <c r="P93" s="45"/>
    </row>
    <row r="94" spans="1:137" ht="19.5" thickBot="1" x14ac:dyDescent="0.35">
      <c r="A94" s="38"/>
      <c r="B94" s="40"/>
      <c r="C94" s="41"/>
      <c r="D94" s="41"/>
      <c r="E94" s="41"/>
      <c r="F94" s="41"/>
      <c r="G94" s="41"/>
      <c r="H94" s="41"/>
      <c r="I94" s="41"/>
      <c r="J94" s="333" t="s">
        <v>119</v>
      </c>
      <c r="K94" s="333"/>
      <c r="L94" s="42" t="s">
        <v>105</v>
      </c>
      <c r="M94" s="336">
        <f>SUM(E86:F92,M86:N92)</f>
        <v>0</v>
      </c>
      <c r="N94" s="337"/>
      <c r="O94" s="396" t="str">
        <f>IF(SUM(G86:H92,O86:P92)=0,"",SUM(G86:H92,O86:P92))</f>
        <v/>
      </c>
      <c r="P94" s="397"/>
    </row>
    <row r="95" spans="1:137" ht="6.95" customHeight="1" x14ac:dyDescent="0.25">
      <c r="A95" s="38"/>
      <c r="B95" s="8"/>
      <c r="C95" s="8"/>
      <c r="D95" s="8"/>
      <c r="E95" s="8"/>
      <c r="F95" s="8"/>
      <c r="G95" s="8"/>
      <c r="H95" s="8"/>
      <c r="I95" s="55"/>
      <c r="J95" s="55"/>
      <c r="K95" s="38"/>
      <c r="L95" s="38"/>
      <c r="M95" s="38"/>
      <c r="N95" s="1"/>
      <c r="O95" s="38"/>
      <c r="P95" s="38"/>
    </row>
    <row r="96" spans="1:137" s="50" customFormat="1" ht="15" customHeight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7">
        <f>'Order Form Group 4'!N95</f>
        <v>0</v>
      </c>
      <c r="O96" s="62" t="str">
        <f>'Order Form Group 4'!O95</f>
        <v>Kilos</v>
      </c>
      <c r="P96" s="51"/>
    </row>
    <row r="97" spans="2:16" s="50" customFormat="1" ht="15" customHeight="1" x14ac:dyDescent="0.25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</row>
    <row r="98" spans="2:16" s="50" customFormat="1" ht="15" customHeight="1" x14ac:dyDescent="0.25"/>
    <row r="99" spans="2:16" s="50" customFormat="1" ht="15" customHeight="1" x14ac:dyDescent="0.25"/>
    <row r="100" spans="2:16" s="50" customFormat="1" ht="15" customHeight="1" x14ac:dyDescent="0.25"/>
    <row r="101" spans="2:16" s="50" customFormat="1" ht="15" customHeight="1" x14ac:dyDescent="0.25"/>
    <row r="102" spans="2:16" s="50" customFormat="1" ht="15" customHeight="1" x14ac:dyDescent="0.25"/>
    <row r="103" spans="2:16" s="50" customFormat="1" ht="15" customHeight="1" x14ac:dyDescent="0.25"/>
    <row r="104" spans="2:16" s="50" customFormat="1" ht="15" customHeight="1" x14ac:dyDescent="0.25"/>
    <row r="105" spans="2:16" s="50" customFormat="1" ht="15" customHeight="1" x14ac:dyDescent="0.25"/>
    <row r="106" spans="2:16" s="50" customFormat="1" ht="15" customHeight="1" x14ac:dyDescent="0.25"/>
    <row r="107" spans="2:16" s="50" customFormat="1" ht="15" customHeight="1" x14ac:dyDescent="0.25"/>
    <row r="108" spans="2:16" s="50" customFormat="1" ht="15" customHeight="1" x14ac:dyDescent="0.25"/>
    <row r="109" spans="2:16" s="50" customFormat="1" ht="15" customHeight="1" x14ac:dyDescent="0.25"/>
    <row r="110" spans="2:16" s="50" customFormat="1" ht="15" customHeight="1" x14ac:dyDescent="0.25"/>
    <row r="111" spans="2:16" s="50" customFormat="1" ht="15" customHeight="1" x14ac:dyDescent="0.25"/>
    <row r="112" spans="2:16" s="50" customFormat="1" ht="15" customHeight="1" x14ac:dyDescent="0.25"/>
    <row r="113" s="50" customFormat="1" ht="15" customHeight="1" x14ac:dyDescent="0.25"/>
    <row r="114" s="50" customFormat="1" ht="15" customHeight="1" x14ac:dyDescent="0.25"/>
    <row r="115" s="50" customFormat="1" ht="15" customHeight="1" x14ac:dyDescent="0.25"/>
    <row r="116" s="50" customFormat="1" ht="15" customHeight="1" x14ac:dyDescent="0.25"/>
    <row r="117" s="50" customFormat="1" ht="15" customHeight="1" x14ac:dyDescent="0.25"/>
    <row r="118" s="50" customFormat="1" ht="15" customHeight="1" x14ac:dyDescent="0.25"/>
    <row r="119" s="50" customFormat="1" ht="15" customHeight="1" x14ac:dyDescent="0.25"/>
    <row r="120" s="50" customFormat="1" ht="15" customHeight="1" x14ac:dyDescent="0.25"/>
    <row r="121" s="50" customFormat="1" ht="15" customHeight="1" x14ac:dyDescent="0.25"/>
    <row r="122" s="50" customFormat="1" ht="15" customHeight="1" x14ac:dyDescent="0.25"/>
    <row r="123" s="50" customFormat="1" ht="15" customHeight="1" x14ac:dyDescent="0.25"/>
    <row r="124" s="50" customFormat="1" ht="15" customHeight="1" x14ac:dyDescent="0.25"/>
    <row r="125" s="50" customFormat="1" ht="15" customHeight="1" x14ac:dyDescent="0.25"/>
    <row r="126" s="50" customFormat="1" ht="15" customHeight="1" x14ac:dyDescent="0.25"/>
    <row r="127" s="50" customFormat="1" ht="15" customHeight="1" x14ac:dyDescent="0.25"/>
    <row r="128" s="50" customFormat="1" ht="15" customHeight="1" x14ac:dyDescent="0.25"/>
    <row r="129" s="50" customFormat="1" x14ac:dyDescent="0.25"/>
    <row r="130" s="50" customFormat="1" x14ac:dyDescent="0.25"/>
    <row r="131" s="50" customFormat="1" x14ac:dyDescent="0.25"/>
    <row r="132" s="50" customFormat="1" x14ac:dyDescent="0.25"/>
    <row r="133" s="50" customFormat="1" x14ac:dyDescent="0.25"/>
    <row r="134" s="50" customFormat="1" x14ac:dyDescent="0.25"/>
    <row r="135" s="50" customFormat="1" x14ac:dyDescent="0.25"/>
    <row r="136" s="50" customFormat="1" x14ac:dyDescent="0.25"/>
    <row r="137" s="50" customFormat="1" x14ac:dyDescent="0.25"/>
    <row r="138" s="50" customFormat="1" x14ac:dyDescent="0.25"/>
    <row r="139" s="50" customFormat="1" x14ac:dyDescent="0.25"/>
    <row r="140" s="50" customFormat="1" x14ac:dyDescent="0.25"/>
    <row r="141" s="50" customFormat="1" x14ac:dyDescent="0.25"/>
    <row r="142" s="50" customFormat="1" x14ac:dyDescent="0.25"/>
    <row r="143" s="50" customFormat="1" x14ac:dyDescent="0.25"/>
    <row r="144" s="50" customFormat="1" x14ac:dyDescent="0.25"/>
    <row r="145" s="50" customFormat="1" x14ac:dyDescent="0.25"/>
    <row r="146" s="50" customFormat="1" x14ac:dyDescent="0.25"/>
    <row r="147" s="50" customFormat="1" x14ac:dyDescent="0.25"/>
    <row r="148" s="50" customFormat="1" x14ac:dyDescent="0.25"/>
    <row r="149" s="50" customFormat="1" x14ac:dyDescent="0.25"/>
    <row r="150" s="50" customFormat="1" x14ac:dyDescent="0.25"/>
    <row r="151" s="50" customFormat="1" x14ac:dyDescent="0.25"/>
    <row r="152" s="50" customFormat="1" x14ac:dyDescent="0.25"/>
    <row r="153" s="50" customFormat="1" x14ac:dyDescent="0.25"/>
    <row r="154" s="50" customFormat="1" x14ac:dyDescent="0.25"/>
    <row r="155" s="50" customFormat="1" x14ac:dyDescent="0.25"/>
    <row r="156" s="50" customFormat="1" x14ac:dyDescent="0.25"/>
    <row r="157" s="50" customFormat="1" x14ac:dyDescent="0.25"/>
    <row r="158" s="50" customFormat="1" x14ac:dyDescent="0.25"/>
    <row r="159" s="50" customFormat="1" x14ac:dyDescent="0.25"/>
    <row r="160" s="50" customFormat="1" x14ac:dyDescent="0.25"/>
    <row r="161" s="50" customFormat="1" x14ac:dyDescent="0.25"/>
    <row r="162" s="50" customFormat="1" x14ac:dyDescent="0.25"/>
    <row r="163" s="50" customFormat="1" x14ac:dyDescent="0.25"/>
    <row r="164" s="50" customFormat="1" x14ac:dyDescent="0.25"/>
    <row r="165" s="50" customFormat="1" x14ac:dyDescent="0.25"/>
    <row r="166" s="50" customFormat="1" x14ac:dyDescent="0.25"/>
    <row r="167" s="50" customFormat="1" x14ac:dyDescent="0.25"/>
    <row r="168" s="50" customFormat="1" x14ac:dyDescent="0.25"/>
    <row r="169" s="50" customFormat="1" x14ac:dyDescent="0.25"/>
    <row r="170" s="50" customFormat="1" x14ac:dyDescent="0.25"/>
    <row r="171" s="50" customFormat="1" x14ac:dyDescent="0.25"/>
    <row r="172" s="50" customFormat="1" x14ac:dyDescent="0.25"/>
    <row r="173" s="50" customFormat="1" x14ac:dyDescent="0.25"/>
    <row r="174" s="50" customFormat="1" x14ac:dyDescent="0.25"/>
    <row r="175" s="50" customFormat="1" x14ac:dyDescent="0.25"/>
    <row r="176" s="50" customFormat="1" x14ac:dyDescent="0.25"/>
    <row r="177" s="50" customFormat="1" x14ac:dyDescent="0.25"/>
    <row r="178" s="50" customFormat="1" x14ac:dyDescent="0.25"/>
    <row r="179" s="50" customFormat="1" x14ac:dyDescent="0.25"/>
    <row r="180" s="50" customFormat="1" x14ac:dyDescent="0.25"/>
    <row r="181" s="50" customFormat="1" x14ac:dyDescent="0.25"/>
    <row r="182" s="50" customFormat="1" x14ac:dyDescent="0.25"/>
    <row r="183" s="50" customFormat="1" x14ac:dyDescent="0.25"/>
    <row r="184" s="50" customFormat="1" x14ac:dyDescent="0.25"/>
    <row r="185" s="50" customFormat="1" x14ac:dyDescent="0.25"/>
    <row r="186" s="50" customFormat="1" x14ac:dyDescent="0.25"/>
    <row r="187" s="50" customFormat="1" x14ac:dyDescent="0.25"/>
    <row r="188" s="50" customFormat="1" x14ac:dyDescent="0.25"/>
    <row r="189" s="50" customFormat="1" x14ac:dyDescent="0.25"/>
    <row r="190" s="50" customFormat="1" x14ac:dyDescent="0.25"/>
    <row r="191" s="50" customFormat="1" x14ac:dyDescent="0.25"/>
    <row r="192" s="50" customFormat="1" x14ac:dyDescent="0.25"/>
    <row r="193" s="50" customFormat="1" x14ac:dyDescent="0.25"/>
    <row r="194" s="50" customFormat="1" x14ac:dyDescent="0.25"/>
    <row r="195" s="50" customFormat="1" x14ac:dyDescent="0.25"/>
    <row r="196" s="50" customFormat="1" x14ac:dyDescent="0.25"/>
    <row r="197" s="50" customFormat="1" x14ac:dyDescent="0.25"/>
    <row r="198" s="50" customFormat="1" x14ac:dyDescent="0.25"/>
    <row r="199" s="50" customFormat="1" x14ac:dyDescent="0.25"/>
    <row r="200" s="50" customFormat="1" x14ac:dyDescent="0.25"/>
    <row r="201" s="50" customFormat="1" x14ac:dyDescent="0.25"/>
    <row r="202" s="50" customFormat="1" x14ac:dyDescent="0.25"/>
    <row r="203" s="50" customFormat="1" x14ac:dyDescent="0.25"/>
    <row r="204" s="50" customFormat="1" x14ac:dyDescent="0.25"/>
    <row r="205" s="50" customFormat="1" x14ac:dyDescent="0.25"/>
    <row r="206" s="50" customFormat="1" x14ac:dyDescent="0.25"/>
    <row r="207" s="50" customFormat="1" x14ac:dyDescent="0.25"/>
    <row r="208" s="50" customFormat="1" x14ac:dyDescent="0.25"/>
    <row r="209" s="50" customFormat="1" x14ac:dyDescent="0.25"/>
    <row r="210" s="50" customFormat="1" x14ac:dyDescent="0.25"/>
    <row r="211" s="50" customFormat="1" x14ac:dyDescent="0.25"/>
    <row r="212" s="50" customFormat="1" x14ac:dyDescent="0.25"/>
    <row r="213" s="50" customFormat="1" x14ac:dyDescent="0.25"/>
    <row r="214" s="50" customFormat="1" x14ac:dyDescent="0.25"/>
    <row r="215" s="50" customFormat="1" x14ac:dyDescent="0.25"/>
    <row r="216" s="50" customFormat="1" x14ac:dyDescent="0.25"/>
    <row r="217" s="50" customFormat="1" x14ac:dyDescent="0.25"/>
    <row r="218" s="50" customFormat="1" x14ac:dyDescent="0.25"/>
    <row r="219" s="50" customFormat="1" x14ac:dyDescent="0.25"/>
    <row r="220" s="50" customFormat="1" x14ac:dyDescent="0.25"/>
    <row r="221" s="50" customFormat="1" x14ac:dyDescent="0.25"/>
    <row r="222" s="50" customFormat="1" x14ac:dyDescent="0.25"/>
    <row r="223" s="50" customFormat="1" x14ac:dyDescent="0.25"/>
    <row r="224" s="50" customFormat="1" x14ac:dyDescent="0.25"/>
    <row r="225" s="50" customFormat="1" x14ac:dyDescent="0.25"/>
    <row r="226" s="50" customFormat="1" x14ac:dyDescent="0.25"/>
    <row r="227" s="50" customFormat="1" x14ac:dyDescent="0.25"/>
    <row r="228" s="50" customFormat="1" x14ac:dyDescent="0.25"/>
    <row r="229" s="50" customFormat="1" x14ac:dyDescent="0.25"/>
    <row r="230" s="50" customFormat="1" x14ac:dyDescent="0.25"/>
    <row r="231" s="50" customFormat="1" x14ac:dyDescent="0.25"/>
    <row r="232" s="50" customFormat="1" x14ac:dyDescent="0.25"/>
    <row r="233" s="50" customFormat="1" x14ac:dyDescent="0.25"/>
    <row r="234" s="50" customFormat="1" x14ac:dyDescent="0.25"/>
    <row r="235" s="50" customFormat="1" x14ac:dyDescent="0.25"/>
    <row r="236" s="50" customFormat="1" x14ac:dyDescent="0.25"/>
    <row r="237" s="50" customFormat="1" x14ac:dyDescent="0.25"/>
    <row r="238" s="50" customFormat="1" x14ac:dyDescent="0.25"/>
    <row r="239" s="50" customFormat="1" x14ac:dyDescent="0.25"/>
    <row r="240" s="50" customFormat="1" x14ac:dyDescent="0.25"/>
    <row r="241" s="50" customFormat="1" x14ac:dyDescent="0.25"/>
    <row r="242" s="50" customFormat="1" x14ac:dyDescent="0.25"/>
    <row r="243" s="50" customFormat="1" x14ac:dyDescent="0.25"/>
    <row r="244" s="50" customFormat="1" x14ac:dyDescent="0.25"/>
    <row r="245" s="50" customFormat="1" x14ac:dyDescent="0.25"/>
    <row r="246" s="50" customFormat="1" x14ac:dyDescent="0.25"/>
    <row r="247" s="50" customFormat="1" x14ac:dyDescent="0.25"/>
    <row r="248" s="50" customFormat="1" x14ac:dyDescent="0.25"/>
    <row r="249" s="50" customFormat="1" x14ac:dyDescent="0.25"/>
    <row r="250" s="50" customFormat="1" x14ac:dyDescent="0.25"/>
    <row r="251" s="50" customFormat="1" x14ac:dyDescent="0.25"/>
    <row r="252" s="50" customFormat="1" x14ac:dyDescent="0.25"/>
    <row r="253" s="50" customFormat="1" x14ac:dyDescent="0.25"/>
    <row r="254" s="50" customFormat="1" x14ac:dyDescent="0.25"/>
    <row r="255" s="50" customFormat="1" x14ac:dyDescent="0.25"/>
    <row r="256" s="50" customFormat="1" x14ac:dyDescent="0.25"/>
    <row r="257" s="50" customFormat="1" x14ac:dyDescent="0.25"/>
    <row r="258" s="50" customFormat="1" x14ac:dyDescent="0.25"/>
    <row r="259" s="50" customFormat="1" x14ac:dyDescent="0.25"/>
    <row r="260" s="50" customFormat="1" x14ac:dyDescent="0.25"/>
    <row r="261" s="50" customFormat="1" x14ac:dyDescent="0.25"/>
    <row r="262" s="50" customFormat="1" x14ac:dyDescent="0.25"/>
    <row r="263" s="50" customFormat="1" x14ac:dyDescent="0.25"/>
    <row r="264" s="50" customFormat="1" x14ac:dyDescent="0.25"/>
    <row r="265" s="50" customFormat="1" x14ac:dyDescent="0.25"/>
    <row r="266" s="50" customFormat="1" x14ac:dyDescent="0.25"/>
    <row r="267" s="50" customFormat="1" x14ac:dyDescent="0.25"/>
    <row r="268" s="50" customFormat="1" x14ac:dyDescent="0.25"/>
    <row r="269" s="50" customFormat="1" x14ac:dyDescent="0.25"/>
    <row r="270" s="50" customFormat="1" x14ac:dyDescent="0.25"/>
    <row r="271" s="50" customFormat="1" x14ac:dyDescent="0.25"/>
    <row r="272" s="50" customFormat="1" x14ac:dyDescent="0.25"/>
    <row r="273" s="50" customFormat="1" x14ac:dyDescent="0.25"/>
    <row r="274" s="50" customFormat="1" x14ac:dyDescent="0.25"/>
    <row r="275" s="50" customFormat="1" x14ac:dyDescent="0.25"/>
    <row r="276" s="50" customFormat="1" x14ac:dyDescent="0.25"/>
    <row r="277" s="50" customFormat="1" x14ac:dyDescent="0.25"/>
    <row r="278" s="50" customFormat="1" x14ac:dyDescent="0.25"/>
    <row r="279" s="50" customFormat="1" x14ac:dyDescent="0.25"/>
    <row r="280" s="50" customFormat="1" x14ac:dyDescent="0.25"/>
    <row r="281" s="50" customFormat="1" x14ac:dyDescent="0.25"/>
    <row r="282" s="50" customFormat="1" x14ac:dyDescent="0.25"/>
    <row r="283" s="50" customFormat="1" x14ac:dyDescent="0.25"/>
    <row r="284" s="50" customFormat="1" x14ac:dyDescent="0.25"/>
    <row r="285" s="50" customFormat="1" x14ac:dyDescent="0.25"/>
    <row r="286" s="50" customFormat="1" x14ac:dyDescent="0.25"/>
    <row r="287" s="50" customFormat="1" x14ac:dyDescent="0.25"/>
    <row r="288" s="50" customFormat="1" x14ac:dyDescent="0.25"/>
    <row r="289" s="50" customFormat="1" x14ac:dyDescent="0.25"/>
    <row r="290" s="50" customFormat="1" x14ac:dyDescent="0.25"/>
    <row r="291" s="50" customFormat="1" x14ac:dyDescent="0.25"/>
    <row r="292" s="50" customFormat="1" x14ac:dyDescent="0.25"/>
    <row r="293" s="50" customFormat="1" x14ac:dyDescent="0.25"/>
    <row r="294" s="50" customFormat="1" x14ac:dyDescent="0.25"/>
    <row r="295" s="50" customFormat="1" x14ac:dyDescent="0.25"/>
    <row r="296" s="50" customFormat="1" x14ac:dyDescent="0.25"/>
    <row r="297" s="50" customFormat="1" x14ac:dyDescent="0.25"/>
    <row r="298" s="50" customFormat="1" x14ac:dyDescent="0.25"/>
    <row r="299" s="50" customFormat="1" x14ac:dyDescent="0.25"/>
    <row r="300" s="50" customFormat="1" x14ac:dyDescent="0.25"/>
    <row r="301" s="50" customFormat="1" x14ac:dyDescent="0.25"/>
    <row r="302" s="50" customFormat="1" x14ac:dyDescent="0.25"/>
    <row r="303" s="50" customFormat="1" x14ac:dyDescent="0.25"/>
    <row r="304" s="50" customFormat="1" x14ac:dyDescent="0.25"/>
    <row r="305" s="50" customFormat="1" x14ac:dyDescent="0.25"/>
    <row r="306" s="50" customFormat="1" x14ac:dyDescent="0.25"/>
    <row r="307" s="50" customFormat="1" x14ac:dyDescent="0.25"/>
    <row r="308" s="50" customFormat="1" x14ac:dyDescent="0.25"/>
    <row r="309" s="50" customFormat="1" x14ac:dyDescent="0.25"/>
    <row r="310" s="50" customFormat="1" x14ac:dyDescent="0.25"/>
    <row r="311" s="50" customFormat="1" x14ac:dyDescent="0.25"/>
    <row r="312" s="50" customFormat="1" x14ac:dyDescent="0.25"/>
    <row r="313" s="50" customFormat="1" x14ac:dyDescent="0.25"/>
    <row r="314" s="50" customFormat="1" x14ac:dyDescent="0.25"/>
    <row r="315" s="50" customFormat="1" x14ac:dyDescent="0.25"/>
    <row r="316" s="50" customFormat="1" x14ac:dyDescent="0.25"/>
    <row r="317" s="50" customFormat="1" x14ac:dyDescent="0.25"/>
    <row r="318" s="50" customFormat="1" x14ac:dyDescent="0.25"/>
    <row r="319" s="50" customFormat="1" x14ac:dyDescent="0.25"/>
    <row r="320" s="50" customFormat="1" x14ac:dyDescent="0.25"/>
    <row r="321" s="50" customFormat="1" x14ac:dyDescent="0.25"/>
    <row r="322" s="50" customFormat="1" x14ac:dyDescent="0.25"/>
    <row r="323" s="50" customFormat="1" x14ac:dyDescent="0.25"/>
    <row r="324" s="50" customFormat="1" x14ac:dyDescent="0.25"/>
    <row r="325" s="50" customFormat="1" x14ac:dyDescent="0.25"/>
    <row r="326" s="50" customFormat="1" x14ac:dyDescent="0.25"/>
    <row r="327" s="50" customFormat="1" x14ac:dyDescent="0.25"/>
    <row r="328" s="50" customFormat="1" x14ac:dyDescent="0.25"/>
    <row r="329" s="50" customFormat="1" x14ac:dyDescent="0.25"/>
    <row r="330" s="50" customFormat="1" x14ac:dyDescent="0.25"/>
    <row r="331" s="50" customFormat="1" x14ac:dyDescent="0.25"/>
    <row r="332" s="50" customFormat="1" x14ac:dyDescent="0.25"/>
    <row r="333" s="50" customFormat="1" x14ac:dyDescent="0.25"/>
    <row r="334" s="50" customFormat="1" x14ac:dyDescent="0.25"/>
    <row r="335" s="50" customFormat="1" x14ac:dyDescent="0.25"/>
    <row r="336" s="50" customFormat="1" x14ac:dyDescent="0.25"/>
    <row r="337" s="50" customFormat="1" x14ac:dyDescent="0.25"/>
    <row r="338" s="50" customFormat="1" x14ac:dyDescent="0.25"/>
    <row r="339" s="50" customFormat="1" x14ac:dyDescent="0.25"/>
    <row r="340" s="50" customFormat="1" x14ac:dyDescent="0.25"/>
    <row r="341" s="50" customFormat="1" x14ac:dyDescent="0.25"/>
    <row r="342" s="50" customFormat="1" x14ac:dyDescent="0.25"/>
    <row r="343" s="50" customFormat="1" x14ac:dyDescent="0.25"/>
    <row r="344" s="50" customFormat="1" x14ac:dyDescent="0.25"/>
    <row r="345" s="50" customFormat="1" x14ac:dyDescent="0.25"/>
    <row r="346" s="50" customFormat="1" x14ac:dyDescent="0.25"/>
    <row r="347" s="50" customFormat="1" x14ac:dyDescent="0.25"/>
    <row r="348" s="50" customFormat="1" x14ac:dyDescent="0.25"/>
    <row r="349" s="50" customFormat="1" x14ac:dyDescent="0.25"/>
    <row r="350" s="50" customFormat="1" x14ac:dyDescent="0.25"/>
    <row r="351" s="50" customFormat="1" x14ac:dyDescent="0.25"/>
    <row r="352" s="50" customFormat="1" x14ac:dyDescent="0.25"/>
    <row r="353" s="50" customFormat="1" x14ac:dyDescent="0.25"/>
    <row r="354" s="50" customFormat="1" x14ac:dyDescent="0.25"/>
    <row r="355" s="50" customFormat="1" x14ac:dyDescent="0.25"/>
    <row r="356" s="50" customFormat="1" x14ac:dyDescent="0.25"/>
    <row r="357" s="50" customFormat="1" x14ac:dyDescent="0.25"/>
    <row r="358" s="50" customFormat="1" x14ac:dyDescent="0.25"/>
    <row r="359" s="50" customFormat="1" x14ac:dyDescent="0.25"/>
    <row r="360" s="50" customFormat="1" x14ac:dyDescent="0.25"/>
    <row r="361" s="50" customFormat="1" x14ac:dyDescent="0.25"/>
    <row r="362" s="50" customFormat="1" x14ac:dyDescent="0.25"/>
    <row r="363" s="50" customFormat="1" x14ac:dyDescent="0.25"/>
    <row r="364" s="50" customFormat="1" x14ac:dyDescent="0.25"/>
    <row r="365" s="50" customFormat="1" x14ac:dyDescent="0.25"/>
    <row r="366" s="50" customFormat="1" x14ac:dyDescent="0.25"/>
    <row r="367" s="50" customFormat="1" x14ac:dyDescent="0.25"/>
    <row r="368" s="50" customFormat="1" x14ac:dyDescent="0.25"/>
    <row r="369" s="50" customFormat="1" x14ac:dyDescent="0.25"/>
    <row r="370" s="50" customFormat="1" x14ac:dyDescent="0.25"/>
    <row r="371" s="50" customFormat="1" x14ac:dyDescent="0.25"/>
    <row r="372" s="50" customFormat="1" x14ac:dyDescent="0.25"/>
    <row r="373" s="50" customFormat="1" x14ac:dyDescent="0.25"/>
    <row r="374" s="50" customFormat="1" x14ac:dyDescent="0.25"/>
    <row r="375" s="50" customFormat="1" x14ac:dyDescent="0.25"/>
    <row r="376" s="50" customFormat="1" x14ac:dyDescent="0.25"/>
    <row r="377" s="50" customFormat="1" x14ac:dyDescent="0.25"/>
    <row r="378" s="50" customFormat="1" x14ac:dyDescent="0.25"/>
    <row r="379" s="50" customFormat="1" x14ac:dyDescent="0.25"/>
    <row r="380" s="50" customFormat="1" x14ac:dyDescent="0.25"/>
    <row r="381" s="50" customFormat="1" x14ac:dyDescent="0.25"/>
    <row r="382" s="50" customFormat="1" x14ac:dyDescent="0.25"/>
    <row r="383" s="50" customFormat="1" x14ac:dyDescent="0.25"/>
    <row r="384" s="50" customFormat="1" x14ac:dyDescent="0.25"/>
    <row r="385" s="50" customFormat="1" x14ac:dyDescent="0.25"/>
    <row r="386" s="50" customFormat="1" x14ac:dyDescent="0.25"/>
    <row r="387" s="50" customFormat="1" x14ac:dyDescent="0.25"/>
    <row r="388" s="50" customFormat="1" x14ac:dyDescent="0.25"/>
    <row r="389" s="50" customFormat="1" x14ac:dyDescent="0.25"/>
    <row r="390" s="50" customFormat="1" x14ac:dyDescent="0.25"/>
    <row r="391" s="50" customFormat="1" x14ac:dyDescent="0.25"/>
    <row r="392" s="50" customFormat="1" x14ac:dyDescent="0.25"/>
    <row r="393" s="50" customFormat="1" x14ac:dyDescent="0.25"/>
    <row r="394" s="50" customFormat="1" x14ac:dyDescent="0.25"/>
    <row r="395" s="50" customFormat="1" x14ac:dyDescent="0.25"/>
    <row r="396" s="50" customFormat="1" x14ac:dyDescent="0.25"/>
    <row r="397" s="50" customFormat="1" x14ac:dyDescent="0.25"/>
    <row r="398" s="50" customFormat="1" x14ac:dyDescent="0.25"/>
    <row r="399" s="50" customFormat="1" x14ac:dyDescent="0.25"/>
    <row r="400" s="50" customFormat="1" x14ac:dyDescent="0.25"/>
    <row r="401" s="50" customFormat="1" x14ac:dyDescent="0.25"/>
    <row r="402" s="50" customFormat="1" x14ac:dyDescent="0.25"/>
    <row r="403" s="50" customFormat="1" x14ac:dyDescent="0.25"/>
    <row r="404" s="50" customFormat="1" x14ac:dyDescent="0.25"/>
    <row r="405" s="50" customFormat="1" x14ac:dyDescent="0.25"/>
    <row r="406" s="50" customFormat="1" x14ac:dyDescent="0.25"/>
    <row r="407" s="50" customFormat="1" x14ac:dyDescent="0.25"/>
    <row r="408" s="50" customFormat="1" x14ac:dyDescent="0.25"/>
    <row r="409" s="50" customFormat="1" x14ac:dyDescent="0.25"/>
    <row r="410" s="50" customFormat="1" x14ac:dyDescent="0.25"/>
    <row r="411" s="50" customFormat="1" x14ac:dyDescent="0.25"/>
    <row r="412" s="50" customFormat="1" x14ac:dyDescent="0.25"/>
    <row r="413" s="50" customFormat="1" x14ac:dyDescent="0.25"/>
    <row r="414" s="50" customFormat="1" x14ac:dyDescent="0.25"/>
    <row r="415" s="50" customFormat="1" x14ac:dyDescent="0.25"/>
    <row r="416" s="50" customFormat="1" x14ac:dyDescent="0.25"/>
    <row r="417" s="50" customFormat="1" x14ac:dyDescent="0.25"/>
    <row r="418" s="50" customFormat="1" x14ac:dyDescent="0.25"/>
    <row r="419" s="50" customFormat="1" x14ac:dyDescent="0.25"/>
    <row r="420" s="50" customFormat="1" x14ac:dyDescent="0.25"/>
    <row r="421" s="50" customFormat="1" x14ac:dyDescent="0.25"/>
    <row r="422" s="50" customFormat="1" x14ac:dyDescent="0.25"/>
    <row r="423" s="50" customFormat="1" x14ac:dyDescent="0.25"/>
    <row r="424" s="50" customFormat="1" x14ac:dyDescent="0.25"/>
    <row r="425" s="50" customFormat="1" x14ac:dyDescent="0.25"/>
    <row r="426" s="50" customFormat="1" x14ac:dyDescent="0.25"/>
    <row r="427" s="50" customFormat="1" x14ac:dyDescent="0.25"/>
    <row r="428" s="50" customFormat="1" x14ac:dyDescent="0.25"/>
    <row r="429" s="50" customFormat="1" x14ac:dyDescent="0.25"/>
    <row r="430" s="50" customFormat="1" x14ac:dyDescent="0.25"/>
    <row r="431" s="50" customFormat="1" x14ac:dyDescent="0.25"/>
    <row r="432" s="50" customFormat="1" x14ac:dyDescent="0.25"/>
    <row r="433" s="50" customFormat="1" x14ac:dyDescent="0.25"/>
    <row r="434" s="50" customFormat="1" x14ac:dyDescent="0.25"/>
    <row r="435" s="50" customFormat="1" x14ac:dyDescent="0.25"/>
    <row r="436" s="50" customFormat="1" x14ac:dyDescent="0.25"/>
    <row r="437" s="50" customFormat="1" x14ac:dyDescent="0.25"/>
    <row r="438" s="50" customFormat="1" x14ac:dyDescent="0.25"/>
    <row r="439" s="50" customFormat="1" x14ac:dyDescent="0.25"/>
    <row r="440" s="50" customFormat="1" x14ac:dyDescent="0.25"/>
    <row r="441" s="50" customFormat="1" x14ac:dyDescent="0.25"/>
    <row r="442" s="50" customFormat="1" x14ac:dyDescent="0.25"/>
    <row r="443" s="50" customFormat="1" x14ac:dyDescent="0.25"/>
    <row r="444" s="50" customFormat="1" x14ac:dyDescent="0.25"/>
    <row r="445" s="50" customFormat="1" x14ac:dyDescent="0.25"/>
    <row r="446" s="50" customFormat="1" x14ac:dyDescent="0.25"/>
    <row r="447" s="50" customFormat="1" x14ac:dyDescent="0.25"/>
    <row r="448" s="50" customFormat="1" x14ac:dyDescent="0.25"/>
    <row r="449" s="50" customFormat="1" x14ac:dyDescent="0.25"/>
    <row r="450" s="50" customFormat="1" x14ac:dyDescent="0.25"/>
    <row r="451" s="50" customFormat="1" x14ac:dyDescent="0.25"/>
    <row r="452" s="50" customFormat="1" x14ac:dyDescent="0.25"/>
    <row r="453" s="50" customFormat="1" x14ac:dyDescent="0.25"/>
    <row r="454" s="50" customFormat="1" x14ac:dyDescent="0.25"/>
    <row r="455" s="50" customFormat="1" x14ac:dyDescent="0.25"/>
    <row r="456" s="50" customFormat="1" x14ac:dyDescent="0.25"/>
    <row r="457" s="50" customFormat="1" x14ac:dyDescent="0.25"/>
    <row r="458" s="50" customFormat="1" x14ac:dyDescent="0.25"/>
    <row r="459" s="50" customFormat="1" x14ac:dyDescent="0.25"/>
    <row r="460" s="50" customFormat="1" x14ac:dyDescent="0.25"/>
    <row r="461" s="50" customFormat="1" x14ac:dyDescent="0.25"/>
    <row r="462" s="50" customFormat="1" x14ac:dyDescent="0.25"/>
    <row r="463" s="50" customFormat="1" x14ac:dyDescent="0.25"/>
    <row r="464" s="50" customFormat="1" x14ac:dyDescent="0.25"/>
    <row r="465" s="50" customFormat="1" x14ac:dyDescent="0.25"/>
    <row r="466" s="50" customFormat="1" x14ac:dyDescent="0.25"/>
    <row r="467" s="50" customFormat="1" x14ac:dyDescent="0.25"/>
    <row r="468" s="50" customFormat="1" x14ac:dyDescent="0.25"/>
    <row r="469" s="50" customFormat="1" x14ac:dyDescent="0.25"/>
    <row r="470" s="50" customFormat="1" x14ac:dyDescent="0.25"/>
    <row r="471" s="50" customFormat="1" x14ac:dyDescent="0.25"/>
    <row r="472" s="50" customFormat="1" x14ac:dyDescent="0.25"/>
    <row r="473" s="50" customFormat="1" x14ac:dyDescent="0.25"/>
    <row r="474" s="50" customFormat="1" x14ac:dyDescent="0.25"/>
    <row r="475" s="50" customFormat="1" x14ac:dyDescent="0.25"/>
    <row r="476" s="50" customFormat="1" x14ac:dyDescent="0.25"/>
    <row r="477" s="50" customFormat="1" x14ac:dyDescent="0.25"/>
    <row r="478" s="50" customFormat="1" x14ac:dyDescent="0.25"/>
    <row r="479" s="50" customFormat="1" x14ac:dyDescent="0.25"/>
    <row r="480" s="50" customFormat="1" x14ac:dyDescent="0.25"/>
    <row r="481" s="50" customFormat="1" x14ac:dyDescent="0.25"/>
    <row r="482" s="50" customFormat="1" x14ac:dyDescent="0.25"/>
    <row r="483" s="50" customFormat="1" x14ac:dyDescent="0.25"/>
    <row r="484" s="50" customFormat="1" x14ac:dyDescent="0.25"/>
    <row r="485" s="50" customFormat="1" x14ac:dyDescent="0.25"/>
    <row r="486" s="50" customFormat="1" x14ac:dyDescent="0.25"/>
    <row r="487" s="50" customFormat="1" x14ac:dyDescent="0.25"/>
    <row r="488" s="50" customFormat="1" x14ac:dyDescent="0.25"/>
    <row r="489" s="50" customFormat="1" x14ac:dyDescent="0.25"/>
    <row r="490" s="50" customFormat="1" x14ac:dyDescent="0.25"/>
    <row r="491" s="50" customFormat="1" x14ac:dyDescent="0.25"/>
    <row r="492" s="50" customFormat="1" x14ac:dyDescent="0.25"/>
    <row r="493" s="50" customFormat="1" x14ac:dyDescent="0.25"/>
    <row r="494" s="50" customFormat="1" x14ac:dyDescent="0.25"/>
    <row r="495" s="50" customFormat="1" x14ac:dyDescent="0.25"/>
    <row r="496" s="50" customFormat="1" x14ac:dyDescent="0.25"/>
    <row r="497" s="50" customFormat="1" x14ac:dyDescent="0.25"/>
    <row r="498" s="50" customFormat="1" x14ac:dyDescent="0.25"/>
    <row r="499" s="50" customFormat="1" x14ac:dyDescent="0.25"/>
    <row r="500" s="50" customFormat="1" x14ac:dyDescent="0.25"/>
    <row r="501" s="50" customFormat="1" x14ac:dyDescent="0.25"/>
    <row r="502" s="50" customFormat="1" x14ac:dyDescent="0.25"/>
    <row r="503" s="50" customFormat="1" x14ac:dyDescent="0.25"/>
    <row r="504" s="50" customFormat="1" x14ac:dyDescent="0.25"/>
    <row r="505" s="50" customFormat="1" x14ac:dyDescent="0.25"/>
    <row r="506" s="50" customFormat="1" x14ac:dyDescent="0.25"/>
    <row r="507" s="50" customFormat="1" x14ac:dyDescent="0.25"/>
    <row r="508" s="50" customFormat="1" x14ac:dyDescent="0.25"/>
    <row r="509" s="50" customFormat="1" x14ac:dyDescent="0.25"/>
    <row r="510" s="50" customFormat="1" x14ac:dyDescent="0.25"/>
    <row r="511" s="50" customFormat="1" x14ac:dyDescent="0.25"/>
    <row r="512" s="50" customFormat="1" x14ac:dyDescent="0.25"/>
    <row r="513" s="50" customFormat="1" x14ac:dyDescent="0.25"/>
    <row r="514" s="50" customFormat="1" x14ac:dyDescent="0.25"/>
    <row r="515" s="50" customFormat="1" x14ac:dyDescent="0.25"/>
    <row r="516" s="50" customFormat="1" x14ac:dyDescent="0.25"/>
    <row r="517" s="50" customFormat="1" x14ac:dyDescent="0.25"/>
    <row r="518" s="50" customFormat="1" x14ac:dyDescent="0.25"/>
    <row r="519" s="50" customFormat="1" x14ac:dyDescent="0.25"/>
    <row r="520" s="50" customFormat="1" x14ac:dyDescent="0.25"/>
    <row r="521" s="50" customFormat="1" x14ac:dyDescent="0.25"/>
    <row r="522" s="50" customFormat="1" x14ac:dyDescent="0.25"/>
    <row r="523" s="50" customFormat="1" x14ac:dyDescent="0.25"/>
    <row r="524" s="50" customFormat="1" x14ac:dyDescent="0.25"/>
    <row r="525" s="50" customFormat="1" x14ac:dyDescent="0.25"/>
    <row r="526" s="50" customFormat="1" x14ac:dyDescent="0.25"/>
    <row r="527" s="50" customFormat="1" x14ac:dyDescent="0.25"/>
    <row r="528" s="50" customFormat="1" x14ac:dyDescent="0.25"/>
    <row r="529" s="50" customFormat="1" x14ac:dyDescent="0.25"/>
    <row r="530" s="50" customFormat="1" x14ac:dyDescent="0.25"/>
    <row r="531" s="50" customFormat="1" x14ac:dyDescent="0.25"/>
    <row r="532" s="50" customFormat="1" x14ac:dyDescent="0.25"/>
    <row r="533" s="50" customFormat="1" x14ac:dyDescent="0.25"/>
    <row r="534" s="50" customFormat="1" x14ac:dyDescent="0.25"/>
    <row r="535" s="50" customFormat="1" x14ac:dyDescent="0.25"/>
    <row r="536" s="50" customFormat="1" x14ac:dyDescent="0.25"/>
    <row r="537" s="50" customFormat="1" x14ac:dyDescent="0.25"/>
    <row r="538" s="50" customFormat="1" x14ac:dyDescent="0.25"/>
    <row r="539" s="50" customFormat="1" x14ac:dyDescent="0.25"/>
    <row r="540" s="50" customFormat="1" x14ac:dyDescent="0.25"/>
    <row r="541" s="50" customFormat="1" x14ac:dyDescent="0.25"/>
    <row r="542" s="50" customFormat="1" x14ac:dyDescent="0.25"/>
    <row r="543" s="50" customFormat="1" x14ac:dyDescent="0.25"/>
    <row r="544" s="50" customFormat="1" x14ac:dyDescent="0.25"/>
    <row r="545" s="50" customFormat="1" x14ac:dyDescent="0.25"/>
    <row r="546" s="50" customFormat="1" x14ac:dyDescent="0.25"/>
    <row r="547" s="50" customFormat="1" x14ac:dyDescent="0.25"/>
    <row r="548" s="50" customFormat="1" x14ac:dyDescent="0.25"/>
    <row r="549" s="50" customFormat="1" x14ac:dyDescent="0.25"/>
    <row r="550" s="50" customFormat="1" x14ac:dyDescent="0.25"/>
    <row r="551" s="50" customFormat="1" x14ac:dyDescent="0.25"/>
    <row r="552" s="50" customFormat="1" x14ac:dyDescent="0.25"/>
    <row r="553" s="50" customFormat="1" x14ac:dyDescent="0.25"/>
    <row r="554" s="50" customFormat="1" x14ac:dyDescent="0.25"/>
    <row r="555" s="50" customFormat="1" x14ac:dyDescent="0.25"/>
    <row r="556" s="50" customFormat="1" x14ac:dyDescent="0.25"/>
    <row r="557" s="50" customFormat="1" x14ac:dyDescent="0.25"/>
    <row r="558" s="50" customFormat="1" x14ac:dyDescent="0.25"/>
    <row r="559" s="50" customFormat="1" x14ac:dyDescent="0.25"/>
    <row r="560" s="50" customFormat="1" x14ac:dyDescent="0.25"/>
    <row r="561" s="50" customFormat="1" x14ac:dyDescent="0.25"/>
    <row r="562" s="50" customFormat="1" x14ac:dyDescent="0.25"/>
    <row r="563" s="50" customFormat="1" x14ac:dyDescent="0.25"/>
    <row r="564" s="50" customFormat="1" x14ac:dyDescent="0.25"/>
    <row r="565" s="50" customFormat="1" x14ac:dyDescent="0.25"/>
    <row r="566" s="50" customFormat="1" x14ac:dyDescent="0.25"/>
    <row r="567" s="50" customFormat="1" x14ac:dyDescent="0.25"/>
    <row r="568" s="50" customFormat="1" x14ac:dyDescent="0.25"/>
    <row r="569" s="50" customFormat="1" x14ac:dyDescent="0.25"/>
    <row r="570" s="50" customFormat="1" x14ac:dyDescent="0.25"/>
    <row r="571" s="50" customFormat="1" x14ac:dyDescent="0.25"/>
    <row r="572" s="50" customFormat="1" x14ac:dyDescent="0.25"/>
    <row r="573" s="50" customFormat="1" x14ac:dyDescent="0.25"/>
    <row r="574" s="50" customFormat="1" x14ac:dyDescent="0.25"/>
    <row r="575" s="50" customFormat="1" x14ac:dyDescent="0.25"/>
    <row r="576" s="50" customFormat="1" x14ac:dyDescent="0.25"/>
    <row r="577" s="50" customFormat="1" x14ac:dyDescent="0.25"/>
    <row r="578" s="50" customFormat="1" x14ac:dyDescent="0.25"/>
    <row r="579" s="50" customFormat="1" x14ac:dyDescent="0.25"/>
    <row r="580" s="50" customFormat="1" x14ac:dyDescent="0.25"/>
    <row r="581" s="50" customFormat="1" x14ac:dyDescent="0.25"/>
    <row r="582" s="50" customFormat="1" x14ac:dyDescent="0.25"/>
    <row r="583" s="50" customFormat="1" x14ac:dyDescent="0.25"/>
    <row r="584" s="50" customFormat="1" x14ac:dyDescent="0.25"/>
    <row r="585" s="50" customFormat="1" x14ac:dyDescent="0.25"/>
    <row r="586" s="50" customFormat="1" x14ac:dyDescent="0.25"/>
    <row r="587" s="50" customFormat="1" x14ac:dyDescent="0.25"/>
    <row r="588" s="50" customFormat="1" x14ac:dyDescent="0.25"/>
    <row r="589" s="50" customFormat="1" x14ac:dyDescent="0.25"/>
    <row r="590" s="50" customFormat="1" x14ac:dyDescent="0.25"/>
    <row r="591" s="50" customFormat="1" x14ac:dyDescent="0.25"/>
    <row r="592" s="50" customFormat="1" x14ac:dyDescent="0.25"/>
    <row r="593" s="50" customFormat="1" x14ac:dyDescent="0.25"/>
    <row r="594" s="50" customFormat="1" x14ac:dyDescent="0.25"/>
    <row r="595" s="50" customFormat="1" x14ac:dyDescent="0.25"/>
    <row r="596" s="50" customFormat="1" x14ac:dyDescent="0.25"/>
    <row r="597" s="50" customFormat="1" x14ac:dyDescent="0.25"/>
    <row r="598" s="50" customFormat="1" x14ac:dyDescent="0.25"/>
    <row r="599" s="50" customFormat="1" x14ac:dyDescent="0.25"/>
    <row r="600" s="50" customFormat="1" x14ac:dyDescent="0.25"/>
    <row r="601" s="50" customFormat="1" x14ac:dyDescent="0.25"/>
    <row r="602" s="50" customFormat="1" x14ac:dyDescent="0.25"/>
    <row r="603" s="50" customFormat="1" x14ac:dyDescent="0.25"/>
    <row r="604" s="50" customFormat="1" x14ac:dyDescent="0.25"/>
    <row r="605" s="50" customFormat="1" x14ac:dyDescent="0.25"/>
    <row r="606" s="50" customFormat="1" x14ac:dyDescent="0.25"/>
    <row r="607" s="50" customFormat="1" x14ac:dyDescent="0.25"/>
    <row r="608" s="50" customFormat="1" x14ac:dyDescent="0.25"/>
    <row r="609" s="50" customFormat="1" x14ac:dyDescent="0.25"/>
    <row r="610" s="50" customFormat="1" x14ac:dyDescent="0.25"/>
    <row r="611" s="50" customFormat="1" x14ac:dyDescent="0.25"/>
    <row r="612" s="50" customFormat="1" x14ac:dyDescent="0.25"/>
    <row r="613" s="50" customFormat="1" x14ac:dyDescent="0.25"/>
    <row r="614" s="50" customFormat="1" x14ac:dyDescent="0.25"/>
    <row r="615" s="50" customFormat="1" x14ac:dyDescent="0.25"/>
    <row r="616" s="50" customFormat="1" x14ac:dyDescent="0.25"/>
    <row r="617" s="50" customFormat="1" x14ac:dyDescent="0.25"/>
    <row r="618" s="50" customFormat="1" x14ac:dyDescent="0.25"/>
    <row r="619" s="50" customFormat="1" x14ac:dyDescent="0.25"/>
    <row r="620" s="50" customFormat="1" x14ac:dyDescent="0.25"/>
    <row r="621" s="50" customFormat="1" x14ac:dyDescent="0.25"/>
    <row r="622" s="50" customFormat="1" x14ac:dyDescent="0.25"/>
    <row r="623" s="50" customFormat="1" x14ac:dyDescent="0.25"/>
    <row r="624" s="50" customFormat="1" x14ac:dyDescent="0.25"/>
    <row r="625" s="50" customFormat="1" x14ac:dyDescent="0.25"/>
    <row r="626" s="50" customFormat="1" x14ac:dyDescent="0.25"/>
    <row r="627" s="50" customFormat="1" x14ac:dyDescent="0.25"/>
    <row r="628" s="50" customFormat="1" x14ac:dyDescent="0.25"/>
    <row r="629" s="50" customFormat="1" x14ac:dyDescent="0.25"/>
    <row r="630" s="50" customFormat="1" x14ac:dyDescent="0.25"/>
    <row r="631" s="50" customFormat="1" x14ac:dyDescent="0.25"/>
    <row r="632" s="50" customFormat="1" x14ac:dyDescent="0.25"/>
    <row r="633" s="50" customFormat="1" x14ac:dyDescent="0.25"/>
    <row r="634" s="50" customFormat="1" x14ac:dyDescent="0.25"/>
    <row r="635" s="50" customFormat="1" x14ac:dyDescent="0.25"/>
    <row r="636" s="50" customFormat="1" x14ac:dyDescent="0.25"/>
    <row r="637" s="50" customFormat="1" x14ac:dyDescent="0.25"/>
    <row r="638" s="50" customFormat="1" x14ac:dyDescent="0.25"/>
    <row r="639" s="50" customFormat="1" x14ac:dyDescent="0.25"/>
    <row r="640" s="50" customFormat="1" x14ac:dyDescent="0.25"/>
    <row r="641" s="50" customFormat="1" x14ac:dyDescent="0.25"/>
    <row r="642" s="50" customFormat="1" x14ac:dyDescent="0.25"/>
    <row r="643" s="50" customFormat="1" x14ac:dyDescent="0.25"/>
    <row r="644" s="50" customFormat="1" x14ac:dyDescent="0.25"/>
    <row r="645" s="50" customFormat="1" x14ac:dyDescent="0.25"/>
    <row r="646" s="50" customFormat="1" x14ac:dyDescent="0.25"/>
    <row r="647" s="50" customFormat="1" x14ac:dyDescent="0.25"/>
    <row r="648" s="50" customFormat="1" x14ac:dyDescent="0.25"/>
    <row r="649" s="50" customFormat="1" x14ac:dyDescent="0.25"/>
    <row r="650" s="50" customFormat="1" x14ac:dyDescent="0.25"/>
    <row r="651" s="50" customFormat="1" x14ac:dyDescent="0.25"/>
    <row r="652" s="50" customFormat="1" x14ac:dyDescent="0.25"/>
    <row r="653" s="50" customFormat="1" x14ac:dyDescent="0.25"/>
    <row r="654" s="50" customFormat="1" x14ac:dyDescent="0.25"/>
    <row r="655" s="50" customFormat="1" x14ac:dyDescent="0.25"/>
    <row r="656" s="50" customFormat="1" x14ac:dyDescent="0.25"/>
    <row r="657" s="50" customFormat="1" x14ac:dyDescent="0.25"/>
    <row r="658" s="50" customFormat="1" x14ac:dyDescent="0.25"/>
    <row r="659" s="50" customFormat="1" x14ac:dyDescent="0.25"/>
    <row r="660" s="50" customFormat="1" x14ac:dyDescent="0.25"/>
    <row r="661" s="50" customFormat="1" x14ac:dyDescent="0.25"/>
    <row r="662" s="50" customFormat="1" x14ac:dyDescent="0.25"/>
    <row r="663" s="50" customFormat="1" x14ac:dyDescent="0.25"/>
    <row r="664" s="50" customFormat="1" x14ac:dyDescent="0.25"/>
    <row r="665" s="50" customFormat="1" x14ac:dyDescent="0.25"/>
    <row r="666" s="50" customFormat="1" x14ac:dyDescent="0.25"/>
    <row r="667" s="50" customFormat="1" x14ac:dyDescent="0.25"/>
    <row r="668" s="50" customFormat="1" x14ac:dyDescent="0.25"/>
    <row r="669" s="50" customFormat="1" x14ac:dyDescent="0.25"/>
    <row r="670" s="50" customFormat="1" x14ac:dyDescent="0.25"/>
    <row r="671" s="50" customFormat="1" x14ac:dyDescent="0.25"/>
    <row r="672" s="50" customFormat="1" x14ac:dyDescent="0.25"/>
    <row r="673" s="50" customFormat="1" x14ac:dyDescent="0.25"/>
    <row r="674" s="50" customFormat="1" x14ac:dyDescent="0.25"/>
    <row r="675" s="50" customFormat="1" x14ac:dyDescent="0.25"/>
    <row r="676" s="50" customFormat="1" x14ac:dyDescent="0.25"/>
    <row r="677" s="50" customFormat="1" x14ac:dyDescent="0.25"/>
    <row r="678" s="50" customFormat="1" x14ac:dyDescent="0.25"/>
    <row r="679" s="50" customFormat="1" x14ac:dyDescent="0.25"/>
    <row r="680" s="50" customFormat="1" x14ac:dyDescent="0.25"/>
    <row r="681" s="50" customFormat="1" x14ac:dyDescent="0.25"/>
    <row r="682" s="50" customFormat="1" x14ac:dyDescent="0.25"/>
    <row r="683" s="50" customFormat="1" x14ac:dyDescent="0.25"/>
    <row r="684" s="50" customFormat="1" x14ac:dyDescent="0.25"/>
    <row r="685" s="50" customFormat="1" x14ac:dyDescent="0.25"/>
    <row r="686" s="50" customFormat="1" x14ac:dyDescent="0.25"/>
    <row r="687" s="50" customFormat="1" x14ac:dyDescent="0.25"/>
    <row r="688" s="50" customFormat="1" x14ac:dyDescent="0.25"/>
    <row r="689" s="50" customFormat="1" x14ac:dyDescent="0.25"/>
    <row r="690" s="50" customFormat="1" x14ac:dyDescent="0.25"/>
    <row r="691" s="50" customFormat="1" x14ac:dyDescent="0.25"/>
    <row r="692" s="50" customFormat="1" x14ac:dyDescent="0.25"/>
    <row r="693" s="50" customFormat="1" x14ac:dyDescent="0.25"/>
    <row r="694" s="50" customFormat="1" x14ac:dyDescent="0.25"/>
    <row r="695" s="50" customFormat="1" x14ac:dyDescent="0.25"/>
    <row r="696" s="50" customFormat="1" x14ac:dyDescent="0.25"/>
    <row r="697" s="50" customFormat="1" x14ac:dyDescent="0.25"/>
    <row r="698" s="50" customFormat="1" x14ac:dyDescent="0.25"/>
    <row r="699" s="50" customFormat="1" x14ac:dyDescent="0.25"/>
    <row r="700" s="50" customFormat="1" x14ac:dyDescent="0.25"/>
    <row r="701" s="50" customFormat="1" x14ac:dyDescent="0.25"/>
    <row r="702" s="50" customFormat="1" x14ac:dyDescent="0.25"/>
    <row r="703" s="50" customFormat="1" x14ac:dyDescent="0.25"/>
    <row r="704" s="50" customFormat="1" x14ac:dyDescent="0.25"/>
    <row r="705" s="50" customFormat="1" x14ac:dyDescent="0.25"/>
    <row r="706" s="50" customFormat="1" x14ac:dyDescent="0.25"/>
    <row r="707" s="50" customFormat="1" x14ac:dyDescent="0.25"/>
    <row r="708" s="50" customFormat="1" x14ac:dyDescent="0.25"/>
    <row r="709" s="50" customFormat="1" x14ac:dyDescent="0.25"/>
    <row r="710" s="50" customFormat="1" x14ac:dyDescent="0.25"/>
    <row r="711" s="50" customFormat="1" x14ac:dyDescent="0.25"/>
    <row r="712" s="50" customFormat="1" x14ac:dyDescent="0.25"/>
    <row r="713" s="50" customFormat="1" x14ac:dyDescent="0.25"/>
    <row r="714" s="50" customFormat="1" x14ac:dyDescent="0.25"/>
    <row r="715" s="50" customFormat="1" x14ac:dyDescent="0.25"/>
    <row r="716" s="50" customFormat="1" x14ac:dyDescent="0.25"/>
    <row r="717" s="50" customFormat="1" x14ac:dyDescent="0.25"/>
    <row r="718" s="50" customFormat="1" x14ac:dyDescent="0.25"/>
    <row r="719" s="50" customFormat="1" x14ac:dyDescent="0.25"/>
    <row r="720" s="50" customFormat="1" x14ac:dyDescent="0.25"/>
    <row r="721" s="50" customFormat="1" x14ac:dyDescent="0.25"/>
    <row r="722" s="50" customFormat="1" x14ac:dyDescent="0.25"/>
    <row r="723" s="50" customFormat="1" x14ac:dyDescent="0.25"/>
    <row r="724" s="50" customFormat="1" x14ac:dyDescent="0.25"/>
    <row r="725" s="50" customFormat="1" x14ac:dyDescent="0.25"/>
    <row r="726" s="50" customFormat="1" x14ac:dyDescent="0.25"/>
    <row r="727" s="50" customFormat="1" x14ac:dyDescent="0.25"/>
    <row r="728" s="50" customFormat="1" x14ac:dyDescent="0.25"/>
    <row r="729" s="50" customFormat="1" x14ac:dyDescent="0.25"/>
    <row r="730" s="50" customFormat="1" x14ac:dyDescent="0.25"/>
    <row r="731" s="50" customFormat="1" x14ac:dyDescent="0.25"/>
    <row r="732" s="50" customFormat="1" x14ac:dyDescent="0.25"/>
    <row r="733" s="50" customFormat="1" x14ac:dyDescent="0.25"/>
    <row r="734" s="50" customFormat="1" x14ac:dyDescent="0.25"/>
    <row r="735" s="50" customFormat="1" x14ac:dyDescent="0.25"/>
    <row r="736" s="50" customFormat="1" x14ac:dyDescent="0.25"/>
    <row r="737" s="50" customFormat="1" x14ac:dyDescent="0.25"/>
    <row r="738" s="50" customFormat="1" x14ac:dyDescent="0.25"/>
    <row r="739" s="50" customFormat="1" x14ac:dyDescent="0.25"/>
    <row r="740" s="50" customFormat="1" x14ac:dyDescent="0.25"/>
    <row r="741" s="50" customFormat="1" x14ac:dyDescent="0.25"/>
    <row r="742" s="50" customFormat="1" x14ac:dyDescent="0.25"/>
    <row r="743" s="50" customFormat="1" x14ac:dyDescent="0.25"/>
    <row r="744" s="50" customFormat="1" x14ac:dyDescent="0.25"/>
    <row r="745" s="50" customFormat="1" x14ac:dyDescent="0.25"/>
    <row r="746" s="50" customFormat="1" x14ac:dyDescent="0.25"/>
    <row r="747" s="50" customFormat="1" x14ac:dyDescent="0.25"/>
    <row r="748" s="50" customFormat="1" x14ac:dyDescent="0.25"/>
    <row r="749" s="50" customFormat="1" x14ac:dyDescent="0.25"/>
    <row r="750" s="50" customFormat="1" x14ac:dyDescent="0.25"/>
    <row r="751" s="50" customFormat="1" x14ac:dyDescent="0.25"/>
    <row r="752" s="50" customFormat="1" x14ac:dyDescent="0.25"/>
    <row r="753" s="50" customFormat="1" x14ac:dyDescent="0.25"/>
    <row r="754" s="50" customFormat="1" x14ac:dyDescent="0.25"/>
    <row r="755" s="50" customFormat="1" x14ac:dyDescent="0.25"/>
    <row r="756" s="50" customFormat="1" x14ac:dyDescent="0.25"/>
    <row r="757" s="50" customFormat="1" x14ac:dyDescent="0.25"/>
    <row r="758" s="50" customFormat="1" x14ac:dyDescent="0.25"/>
    <row r="759" s="50" customFormat="1" x14ac:dyDescent="0.25"/>
    <row r="760" s="50" customFormat="1" x14ac:dyDescent="0.25"/>
    <row r="761" s="50" customFormat="1" x14ac:dyDescent="0.25"/>
    <row r="762" s="50" customFormat="1" x14ac:dyDescent="0.25"/>
    <row r="763" s="50" customFormat="1" x14ac:dyDescent="0.25"/>
    <row r="764" s="50" customFormat="1" x14ac:dyDescent="0.25"/>
    <row r="765" s="50" customFormat="1" x14ac:dyDescent="0.25"/>
    <row r="766" s="50" customFormat="1" x14ac:dyDescent="0.25"/>
    <row r="767" s="50" customFormat="1" x14ac:dyDescent="0.25"/>
    <row r="768" s="50" customFormat="1" x14ac:dyDescent="0.25"/>
    <row r="769" s="50" customFormat="1" x14ac:dyDescent="0.25"/>
    <row r="770" s="50" customFormat="1" x14ac:dyDescent="0.25"/>
    <row r="771" s="50" customFormat="1" x14ac:dyDescent="0.25"/>
    <row r="772" s="50" customFormat="1" x14ac:dyDescent="0.25"/>
    <row r="773" s="50" customFormat="1" x14ac:dyDescent="0.25"/>
    <row r="774" s="50" customFormat="1" x14ac:dyDescent="0.25"/>
    <row r="775" s="50" customFormat="1" x14ac:dyDescent="0.25"/>
    <row r="776" s="50" customFormat="1" x14ac:dyDescent="0.25"/>
    <row r="777" s="50" customFormat="1" x14ac:dyDescent="0.25"/>
    <row r="778" s="50" customFormat="1" x14ac:dyDescent="0.25"/>
    <row r="779" s="50" customFormat="1" x14ac:dyDescent="0.25"/>
    <row r="780" s="50" customFormat="1" x14ac:dyDescent="0.25"/>
    <row r="781" s="50" customFormat="1" x14ac:dyDescent="0.25"/>
    <row r="782" s="50" customFormat="1" x14ac:dyDescent="0.25"/>
    <row r="783" s="50" customFormat="1" x14ac:dyDescent="0.25"/>
    <row r="784" s="50" customFormat="1" x14ac:dyDescent="0.25"/>
    <row r="785" s="50" customFormat="1" x14ac:dyDescent="0.25"/>
    <row r="786" s="50" customFormat="1" x14ac:dyDescent="0.25"/>
    <row r="787" s="50" customFormat="1" x14ac:dyDescent="0.25"/>
    <row r="788" s="50" customFormat="1" x14ac:dyDescent="0.25"/>
    <row r="789" s="50" customFormat="1" x14ac:dyDescent="0.25"/>
    <row r="790" s="50" customFormat="1" x14ac:dyDescent="0.25"/>
    <row r="791" s="50" customFormat="1" x14ac:dyDescent="0.25"/>
    <row r="792" s="50" customFormat="1" x14ac:dyDescent="0.25"/>
    <row r="793" s="50" customFormat="1" x14ac:dyDescent="0.25"/>
    <row r="794" s="50" customFormat="1" x14ac:dyDescent="0.25"/>
    <row r="795" s="50" customFormat="1" x14ac:dyDescent="0.25"/>
    <row r="796" s="50" customFormat="1" x14ac:dyDescent="0.25"/>
    <row r="797" s="50" customFormat="1" x14ac:dyDescent="0.25"/>
    <row r="798" s="50" customFormat="1" x14ac:dyDescent="0.25"/>
    <row r="799" s="50" customFormat="1" x14ac:dyDescent="0.25"/>
    <row r="800" s="50" customFormat="1" x14ac:dyDescent="0.25"/>
    <row r="801" s="50" customFormat="1" x14ac:dyDescent="0.25"/>
    <row r="802" s="50" customFormat="1" x14ac:dyDescent="0.25"/>
    <row r="803" s="50" customFormat="1" x14ac:dyDescent="0.25"/>
    <row r="804" s="50" customFormat="1" x14ac:dyDescent="0.25"/>
    <row r="805" s="50" customFormat="1" x14ac:dyDescent="0.25"/>
    <row r="806" s="50" customFormat="1" x14ac:dyDescent="0.25"/>
    <row r="807" s="50" customFormat="1" x14ac:dyDescent="0.25"/>
    <row r="808" s="50" customFormat="1" x14ac:dyDescent="0.25"/>
    <row r="809" s="50" customFormat="1" x14ac:dyDescent="0.25"/>
    <row r="810" s="50" customFormat="1" x14ac:dyDescent="0.25"/>
    <row r="811" s="50" customFormat="1" x14ac:dyDescent="0.25"/>
    <row r="812" s="50" customFormat="1" x14ac:dyDescent="0.25"/>
    <row r="813" s="50" customFormat="1" x14ac:dyDescent="0.25"/>
    <row r="814" s="50" customFormat="1" x14ac:dyDescent="0.25"/>
    <row r="815" s="50" customFormat="1" x14ac:dyDescent="0.25"/>
    <row r="816" s="50" customFormat="1" x14ac:dyDescent="0.25"/>
    <row r="817" s="50" customFormat="1" x14ac:dyDescent="0.25"/>
    <row r="818" s="50" customFormat="1" x14ac:dyDescent="0.25"/>
    <row r="819" s="50" customFormat="1" x14ac:dyDescent="0.25"/>
    <row r="820" s="50" customFormat="1" x14ac:dyDescent="0.25"/>
    <row r="821" s="50" customFormat="1" x14ac:dyDescent="0.25"/>
    <row r="822" s="50" customFormat="1" x14ac:dyDescent="0.25"/>
    <row r="823" s="50" customFormat="1" x14ac:dyDescent="0.25"/>
    <row r="824" s="50" customFormat="1" x14ac:dyDescent="0.25"/>
    <row r="825" s="50" customFormat="1" x14ac:dyDescent="0.25"/>
    <row r="826" s="50" customFormat="1" x14ac:dyDescent="0.25"/>
    <row r="827" s="50" customFormat="1" x14ac:dyDescent="0.25"/>
    <row r="828" s="50" customFormat="1" x14ac:dyDescent="0.25"/>
    <row r="829" s="50" customFormat="1" x14ac:dyDescent="0.25"/>
    <row r="830" s="50" customFormat="1" x14ac:dyDescent="0.25"/>
    <row r="831" s="50" customFormat="1" x14ac:dyDescent="0.25"/>
    <row r="832" s="50" customFormat="1" x14ac:dyDescent="0.25"/>
    <row r="833" s="50" customFormat="1" x14ac:dyDescent="0.25"/>
    <row r="834" s="50" customFormat="1" x14ac:dyDescent="0.25"/>
    <row r="835" s="50" customFormat="1" x14ac:dyDescent="0.25"/>
    <row r="836" s="50" customFormat="1" x14ac:dyDescent="0.25"/>
    <row r="837" s="50" customFormat="1" x14ac:dyDescent="0.25"/>
    <row r="838" s="50" customFormat="1" x14ac:dyDescent="0.25"/>
    <row r="839" s="50" customFormat="1" x14ac:dyDescent="0.25"/>
    <row r="840" s="50" customFormat="1" x14ac:dyDescent="0.25"/>
    <row r="841" s="50" customFormat="1" x14ac:dyDescent="0.25"/>
    <row r="842" s="50" customFormat="1" x14ac:dyDescent="0.25"/>
    <row r="843" s="50" customFormat="1" x14ac:dyDescent="0.25"/>
    <row r="844" s="50" customFormat="1" x14ac:dyDescent="0.25"/>
    <row r="845" s="50" customFormat="1" x14ac:dyDescent="0.25"/>
    <row r="846" s="50" customFormat="1" x14ac:dyDescent="0.25"/>
    <row r="847" s="50" customFormat="1" x14ac:dyDescent="0.25"/>
    <row r="848" s="50" customFormat="1" x14ac:dyDescent="0.25"/>
    <row r="849" s="50" customFormat="1" x14ac:dyDescent="0.25"/>
    <row r="850" s="50" customFormat="1" x14ac:dyDescent="0.25"/>
    <row r="851" s="50" customFormat="1" x14ac:dyDescent="0.25"/>
    <row r="852" s="50" customFormat="1" x14ac:dyDescent="0.25"/>
    <row r="853" s="50" customFormat="1" x14ac:dyDescent="0.25"/>
    <row r="854" s="50" customFormat="1" x14ac:dyDescent="0.25"/>
    <row r="855" s="50" customFormat="1" x14ac:dyDescent="0.25"/>
    <row r="856" s="50" customFormat="1" x14ac:dyDescent="0.25"/>
    <row r="857" s="50" customFormat="1" x14ac:dyDescent="0.25"/>
    <row r="858" s="50" customFormat="1" x14ac:dyDescent="0.25"/>
    <row r="859" s="50" customFormat="1" x14ac:dyDescent="0.25"/>
    <row r="860" s="50" customFormat="1" x14ac:dyDescent="0.25"/>
    <row r="861" s="50" customFormat="1" x14ac:dyDescent="0.25"/>
    <row r="862" s="50" customFormat="1" x14ac:dyDescent="0.25"/>
    <row r="863" s="50" customFormat="1" x14ac:dyDescent="0.25"/>
    <row r="864" s="50" customFormat="1" x14ac:dyDescent="0.25"/>
    <row r="865" s="50" customFormat="1" x14ac:dyDescent="0.25"/>
    <row r="866" s="50" customFormat="1" x14ac:dyDescent="0.25"/>
    <row r="867" s="50" customFormat="1" x14ac:dyDescent="0.25"/>
    <row r="868" s="50" customFormat="1" x14ac:dyDescent="0.25"/>
    <row r="869" s="50" customFormat="1" x14ac:dyDescent="0.25"/>
    <row r="870" s="50" customFormat="1" x14ac:dyDescent="0.25"/>
    <row r="871" s="50" customFormat="1" x14ac:dyDescent="0.25"/>
    <row r="872" s="50" customFormat="1" x14ac:dyDescent="0.25"/>
    <row r="873" s="50" customFormat="1" x14ac:dyDescent="0.25"/>
    <row r="874" s="50" customFormat="1" x14ac:dyDescent="0.25"/>
    <row r="875" s="50" customFormat="1" x14ac:dyDescent="0.25"/>
    <row r="876" s="50" customFormat="1" x14ac:dyDescent="0.25"/>
    <row r="877" s="50" customFormat="1" x14ac:dyDescent="0.25"/>
    <row r="878" s="50" customFormat="1" x14ac:dyDescent="0.25"/>
    <row r="879" s="50" customFormat="1" x14ac:dyDescent="0.25"/>
    <row r="880" s="50" customFormat="1" x14ac:dyDescent="0.25"/>
    <row r="881" s="50" customFormat="1" x14ac:dyDescent="0.25"/>
    <row r="882" s="50" customFormat="1" x14ac:dyDescent="0.25"/>
    <row r="883" s="50" customFormat="1" x14ac:dyDescent="0.25"/>
    <row r="884" s="50" customFormat="1" x14ac:dyDescent="0.25"/>
    <row r="885" s="50" customFormat="1" x14ac:dyDescent="0.25"/>
    <row r="886" s="50" customFormat="1" x14ac:dyDescent="0.25"/>
    <row r="887" s="50" customFormat="1" x14ac:dyDescent="0.25"/>
    <row r="888" s="50" customFormat="1" x14ac:dyDescent="0.25"/>
    <row r="889" s="50" customFormat="1" x14ac:dyDescent="0.25"/>
    <row r="890" s="50" customFormat="1" x14ac:dyDescent="0.25"/>
    <row r="891" s="50" customFormat="1" x14ac:dyDescent="0.25"/>
    <row r="892" s="50" customFormat="1" x14ac:dyDescent="0.25"/>
    <row r="893" s="50" customFormat="1" x14ac:dyDescent="0.25"/>
    <row r="894" s="50" customFormat="1" x14ac:dyDescent="0.25"/>
    <row r="895" s="50" customFormat="1" x14ac:dyDescent="0.25"/>
    <row r="896" s="50" customFormat="1" x14ac:dyDescent="0.25"/>
    <row r="897" s="50" customFormat="1" x14ac:dyDescent="0.25"/>
    <row r="898" s="50" customFormat="1" x14ac:dyDescent="0.25"/>
    <row r="899" s="50" customFormat="1" x14ac:dyDescent="0.25"/>
    <row r="900" s="50" customFormat="1" x14ac:dyDescent="0.25"/>
    <row r="901" s="50" customFormat="1" x14ac:dyDescent="0.25"/>
    <row r="902" s="50" customFormat="1" x14ac:dyDescent="0.25"/>
    <row r="903" s="50" customFormat="1" x14ac:dyDescent="0.25"/>
    <row r="904" s="50" customFormat="1" x14ac:dyDescent="0.25"/>
    <row r="905" s="50" customFormat="1" x14ac:dyDescent="0.25"/>
    <row r="906" s="50" customFormat="1" x14ac:dyDescent="0.25"/>
    <row r="907" s="50" customFormat="1" x14ac:dyDescent="0.25"/>
    <row r="908" s="50" customFormat="1" x14ac:dyDescent="0.25"/>
    <row r="909" s="50" customFormat="1" x14ac:dyDescent="0.25"/>
    <row r="910" s="50" customFormat="1" x14ac:dyDescent="0.25"/>
    <row r="911" s="50" customFormat="1" x14ac:dyDescent="0.25"/>
    <row r="912" s="50" customFormat="1" x14ac:dyDescent="0.25"/>
    <row r="913" s="50" customFormat="1" x14ac:dyDescent="0.25"/>
    <row r="914" s="50" customFormat="1" x14ac:dyDescent="0.25"/>
    <row r="915" s="50" customFormat="1" x14ac:dyDescent="0.25"/>
    <row r="916" s="50" customFormat="1" x14ac:dyDescent="0.25"/>
    <row r="917" s="50" customFormat="1" x14ac:dyDescent="0.25"/>
    <row r="918" s="50" customFormat="1" x14ac:dyDescent="0.25"/>
    <row r="919" s="50" customFormat="1" x14ac:dyDescent="0.25"/>
    <row r="920" s="50" customFormat="1" x14ac:dyDescent="0.25"/>
    <row r="921" s="50" customFormat="1" x14ac:dyDescent="0.25"/>
    <row r="922" s="50" customFormat="1" x14ac:dyDescent="0.25"/>
    <row r="923" s="50" customFormat="1" x14ac:dyDescent="0.25"/>
    <row r="924" s="50" customFormat="1" x14ac:dyDescent="0.25"/>
    <row r="925" s="50" customFormat="1" x14ac:dyDescent="0.25"/>
    <row r="926" s="50" customFormat="1" x14ac:dyDescent="0.25"/>
    <row r="927" s="50" customFormat="1" x14ac:dyDescent="0.25"/>
    <row r="928" s="50" customFormat="1" x14ac:dyDescent="0.25"/>
    <row r="929" s="50" customFormat="1" x14ac:dyDescent="0.25"/>
    <row r="930" s="50" customFormat="1" x14ac:dyDescent="0.25"/>
    <row r="931" s="50" customFormat="1" x14ac:dyDescent="0.25"/>
    <row r="932" s="50" customFormat="1" x14ac:dyDescent="0.25"/>
    <row r="933" s="50" customFormat="1" x14ac:dyDescent="0.25"/>
    <row r="934" s="50" customFormat="1" x14ac:dyDescent="0.25"/>
    <row r="935" s="50" customFormat="1" x14ac:dyDescent="0.25"/>
    <row r="936" s="50" customFormat="1" x14ac:dyDescent="0.25"/>
    <row r="937" s="50" customFormat="1" x14ac:dyDescent="0.25"/>
    <row r="938" s="50" customFormat="1" x14ac:dyDescent="0.25"/>
    <row r="939" s="50" customFormat="1" x14ac:dyDescent="0.25"/>
  </sheetData>
  <sheetProtection sheet="1" formatCells="0" formatColumns="0" formatRows="0" insertColumns="0" insertRows="0" deleteColumns="0" deleteRows="0"/>
  <mergeCells count="315">
    <mergeCell ref="C16:D16"/>
    <mergeCell ref="E16:F16"/>
    <mergeCell ref="J36:L36"/>
    <mergeCell ref="M36:N36"/>
    <mergeCell ref="J40:L40"/>
    <mergeCell ref="J22:L22"/>
    <mergeCell ref="B23:D23"/>
    <mergeCell ref="E23:F23"/>
    <mergeCell ref="G23:H23"/>
    <mergeCell ref="E31:F31"/>
    <mergeCell ref="G31:H31"/>
    <mergeCell ref="B30:P30"/>
    <mergeCell ref="O36:P36"/>
    <mergeCell ref="M21:N21"/>
    <mergeCell ref="O21:P21"/>
    <mergeCell ref="J20:L20"/>
    <mergeCell ref="M20:N20"/>
    <mergeCell ref="O20:P20"/>
    <mergeCell ref="J24:L24"/>
    <mergeCell ref="M24:N24"/>
    <mergeCell ref="O24:P24"/>
    <mergeCell ref="J19:L19"/>
    <mergeCell ref="M19:N19"/>
    <mergeCell ref="M23:N23"/>
    <mergeCell ref="E9:F9"/>
    <mergeCell ref="B18:D18"/>
    <mergeCell ref="E18:F18"/>
    <mergeCell ref="G18:H18"/>
    <mergeCell ref="J18:L18"/>
    <mergeCell ref="O19:P19"/>
    <mergeCell ref="J23:L23"/>
    <mergeCell ref="G15:H15"/>
    <mergeCell ref="C15:D15"/>
    <mergeCell ref="E15:F15"/>
    <mergeCell ref="K15:L15"/>
    <mergeCell ref="M18:N18"/>
    <mergeCell ref="O18:P18"/>
    <mergeCell ref="B20:D20"/>
    <mergeCell ref="E20:F20"/>
    <mergeCell ref="G20:H20"/>
    <mergeCell ref="B13:P13"/>
    <mergeCell ref="G16:H16"/>
    <mergeCell ref="M22:N22"/>
    <mergeCell ref="O22:P22"/>
    <mergeCell ref="B19:D19"/>
    <mergeCell ref="E19:F19"/>
    <mergeCell ref="G19:H19"/>
    <mergeCell ref="J21:L21"/>
    <mergeCell ref="O23:P23"/>
    <mergeCell ref="B21:D21"/>
    <mergeCell ref="E21:F21"/>
    <mergeCell ref="G21:H21"/>
    <mergeCell ref="B24:D24"/>
    <mergeCell ref="E24:F24"/>
    <mergeCell ref="G24:H24"/>
    <mergeCell ref="B22:D22"/>
    <mergeCell ref="E22:F22"/>
    <mergeCell ref="G22:H22"/>
    <mergeCell ref="O38:P38"/>
    <mergeCell ref="M26:N26"/>
    <mergeCell ref="O26:P26"/>
    <mergeCell ref="B35:D35"/>
    <mergeCell ref="E35:F35"/>
    <mergeCell ref="G35:H35"/>
    <mergeCell ref="J35:L35"/>
    <mergeCell ref="M35:N35"/>
    <mergeCell ref="O35:P35"/>
    <mergeCell ref="K31:L31"/>
    <mergeCell ref="M31:N31"/>
    <mergeCell ref="O31:P31"/>
    <mergeCell ref="G32:H32"/>
    <mergeCell ref="M32:N32"/>
    <mergeCell ref="O32:P32"/>
    <mergeCell ref="E33:F33"/>
    <mergeCell ref="K32:L32"/>
    <mergeCell ref="G33:H33"/>
    <mergeCell ref="E36:F36"/>
    <mergeCell ref="G36:H36"/>
    <mergeCell ref="J38:L38"/>
    <mergeCell ref="B36:D36"/>
    <mergeCell ref="M48:N48"/>
    <mergeCell ref="O48:P48"/>
    <mergeCell ref="E49:F49"/>
    <mergeCell ref="K49:L49"/>
    <mergeCell ref="E32:F32"/>
    <mergeCell ref="G48:H48"/>
    <mergeCell ref="K48:L48"/>
    <mergeCell ref="B47:P47"/>
    <mergeCell ref="C33:D33"/>
    <mergeCell ref="J39:L39"/>
    <mergeCell ref="M39:N39"/>
    <mergeCell ref="O39:P39"/>
    <mergeCell ref="C49:D49"/>
    <mergeCell ref="M43:N43"/>
    <mergeCell ref="O43:P43"/>
    <mergeCell ref="G49:H49"/>
    <mergeCell ref="M49:N49"/>
    <mergeCell ref="O49:P49"/>
    <mergeCell ref="E48:F48"/>
    <mergeCell ref="B40:D40"/>
    <mergeCell ref="E40:F40"/>
    <mergeCell ref="G40:H40"/>
    <mergeCell ref="K33:L33"/>
    <mergeCell ref="M38:N38"/>
    <mergeCell ref="J69:L69"/>
    <mergeCell ref="M69:N69"/>
    <mergeCell ref="O69:P69"/>
    <mergeCell ref="J58:L58"/>
    <mergeCell ref="M56:N56"/>
    <mergeCell ref="O56:P56"/>
    <mergeCell ref="J55:L55"/>
    <mergeCell ref="M55:N55"/>
    <mergeCell ref="O55:P55"/>
    <mergeCell ref="J56:L56"/>
    <mergeCell ref="K66:L66"/>
    <mergeCell ref="B64:P64"/>
    <mergeCell ref="M58:N58"/>
    <mergeCell ref="O58:P58"/>
    <mergeCell ref="M60:N60"/>
    <mergeCell ref="O60:P60"/>
    <mergeCell ref="B55:D55"/>
    <mergeCell ref="E55:F55"/>
    <mergeCell ref="G55:H55"/>
    <mergeCell ref="B58:D58"/>
    <mergeCell ref="E58:F58"/>
    <mergeCell ref="G58:H58"/>
    <mergeCell ref="O67:P67"/>
    <mergeCell ref="G66:H66"/>
    <mergeCell ref="J53:L53"/>
    <mergeCell ref="M53:N53"/>
    <mergeCell ref="O53:P53"/>
    <mergeCell ref="J57:L57"/>
    <mergeCell ref="M57:N57"/>
    <mergeCell ref="O57:P57"/>
    <mergeCell ref="B57:D57"/>
    <mergeCell ref="E57:F57"/>
    <mergeCell ref="G57:H57"/>
    <mergeCell ref="J54:L54"/>
    <mergeCell ref="M54:N54"/>
    <mergeCell ref="O54:P54"/>
    <mergeCell ref="B53:D53"/>
    <mergeCell ref="E53:F53"/>
    <mergeCell ref="G53:H53"/>
    <mergeCell ref="G54:H54"/>
    <mergeCell ref="B54:D54"/>
    <mergeCell ref="E54:F54"/>
    <mergeCell ref="M66:N66"/>
    <mergeCell ref="O66:P66"/>
    <mergeCell ref="K67:L67"/>
    <mergeCell ref="M67:N67"/>
    <mergeCell ref="G67:H67"/>
    <mergeCell ref="E65:F65"/>
    <mergeCell ref="G65:H65"/>
    <mergeCell ref="K65:L65"/>
    <mergeCell ref="M65:N65"/>
    <mergeCell ref="O65:P65"/>
    <mergeCell ref="J70:L70"/>
    <mergeCell ref="M70:N70"/>
    <mergeCell ref="O70:P70"/>
    <mergeCell ref="B74:D74"/>
    <mergeCell ref="E74:F74"/>
    <mergeCell ref="G74:H74"/>
    <mergeCell ref="B72:D72"/>
    <mergeCell ref="E72:F72"/>
    <mergeCell ref="G72:H72"/>
    <mergeCell ref="E71:F71"/>
    <mergeCell ref="G71:H71"/>
    <mergeCell ref="J73:L73"/>
    <mergeCell ref="M73:N73"/>
    <mergeCell ref="O73:P73"/>
    <mergeCell ref="B70:D70"/>
    <mergeCell ref="E70:F70"/>
    <mergeCell ref="G70:H70"/>
    <mergeCell ref="J72:L72"/>
    <mergeCell ref="M72:N72"/>
    <mergeCell ref="O72:P72"/>
    <mergeCell ref="J71:L71"/>
    <mergeCell ref="M71:N71"/>
    <mergeCell ref="O71:P71"/>
    <mergeCell ref="B71:D71"/>
    <mergeCell ref="J87:L87"/>
    <mergeCell ref="M87:N87"/>
    <mergeCell ref="O87:P87"/>
    <mergeCell ref="B75:D75"/>
    <mergeCell ref="E75:F75"/>
    <mergeCell ref="G75:H75"/>
    <mergeCell ref="B73:D73"/>
    <mergeCell ref="E73:F73"/>
    <mergeCell ref="G73:H73"/>
    <mergeCell ref="J74:L74"/>
    <mergeCell ref="M74:N74"/>
    <mergeCell ref="O74:P74"/>
    <mergeCell ref="J75:L75"/>
    <mergeCell ref="M75:N75"/>
    <mergeCell ref="O75:P75"/>
    <mergeCell ref="M77:N77"/>
    <mergeCell ref="O77:P77"/>
    <mergeCell ref="B82:P82"/>
    <mergeCell ref="B84:H84"/>
    <mergeCell ref="J84:P84"/>
    <mergeCell ref="B85:D85"/>
    <mergeCell ref="E85:F85"/>
    <mergeCell ref="G85:H85"/>
    <mergeCell ref="J85:L85"/>
    <mergeCell ref="M85:N85"/>
    <mergeCell ref="C32:D32"/>
    <mergeCell ref="B89:D89"/>
    <mergeCell ref="E89:F89"/>
    <mergeCell ref="G89:H89"/>
    <mergeCell ref="J86:L86"/>
    <mergeCell ref="M86:N86"/>
    <mergeCell ref="O86:P86"/>
    <mergeCell ref="J90:L90"/>
    <mergeCell ref="M90:N90"/>
    <mergeCell ref="O90:P90"/>
    <mergeCell ref="B87:D87"/>
    <mergeCell ref="E87:F87"/>
    <mergeCell ref="G87:H87"/>
    <mergeCell ref="J89:L89"/>
    <mergeCell ref="M89:N89"/>
    <mergeCell ref="O89:P89"/>
    <mergeCell ref="B56:D56"/>
    <mergeCell ref="E56:F56"/>
    <mergeCell ref="G56:H56"/>
    <mergeCell ref="O85:P85"/>
    <mergeCell ref="B86:D86"/>
    <mergeCell ref="E86:F86"/>
    <mergeCell ref="G86:H86"/>
    <mergeCell ref="J88:L88"/>
    <mergeCell ref="J94:K94"/>
    <mergeCell ref="M94:N94"/>
    <mergeCell ref="O94:P94"/>
    <mergeCell ref="B90:D90"/>
    <mergeCell ref="E90:F90"/>
    <mergeCell ref="G90:H90"/>
    <mergeCell ref="B88:D88"/>
    <mergeCell ref="E88:F88"/>
    <mergeCell ref="G88:H88"/>
    <mergeCell ref="B91:D91"/>
    <mergeCell ref="E91:F91"/>
    <mergeCell ref="G91:H91"/>
    <mergeCell ref="J91:L91"/>
    <mergeCell ref="M91:N91"/>
    <mergeCell ref="O91:P91"/>
    <mergeCell ref="M88:N88"/>
    <mergeCell ref="O88:P88"/>
    <mergeCell ref="C6:D6"/>
    <mergeCell ref="C7:D7"/>
    <mergeCell ref="J6:J7"/>
    <mergeCell ref="K14:L14"/>
    <mergeCell ref="M14:N14"/>
    <mergeCell ref="M15:N15"/>
    <mergeCell ref="O14:P14"/>
    <mergeCell ref="K6:P6"/>
    <mergeCell ref="K7:P7"/>
    <mergeCell ref="K9:P9"/>
    <mergeCell ref="G7:H7"/>
    <mergeCell ref="G6:H6"/>
    <mergeCell ref="C9:D9"/>
    <mergeCell ref="G9:H9"/>
    <mergeCell ref="K8:L8"/>
    <mergeCell ref="M8:N8"/>
    <mergeCell ref="O8:P8"/>
    <mergeCell ref="C8:D8"/>
    <mergeCell ref="G8:H8"/>
    <mergeCell ref="E14:F14"/>
    <mergeCell ref="G14:H14"/>
    <mergeCell ref="E6:F6"/>
    <mergeCell ref="E7:F7"/>
    <mergeCell ref="E8:F8"/>
    <mergeCell ref="M16:N16"/>
    <mergeCell ref="O15:P15"/>
    <mergeCell ref="O16:P16"/>
    <mergeCell ref="K16:L16"/>
    <mergeCell ref="B38:D38"/>
    <mergeCell ref="E38:F38"/>
    <mergeCell ref="G38:H38"/>
    <mergeCell ref="B41:D41"/>
    <mergeCell ref="E41:F41"/>
    <mergeCell ref="G41:H41"/>
    <mergeCell ref="J37:L37"/>
    <mergeCell ref="M37:N37"/>
    <mergeCell ref="O37:P37"/>
    <mergeCell ref="J41:L41"/>
    <mergeCell ref="M41:N41"/>
    <mergeCell ref="O41:P41"/>
    <mergeCell ref="M33:N33"/>
    <mergeCell ref="M40:N40"/>
    <mergeCell ref="O40:P40"/>
    <mergeCell ref="B37:D37"/>
    <mergeCell ref="E37:F37"/>
    <mergeCell ref="B39:D39"/>
    <mergeCell ref="G37:H37"/>
    <mergeCell ref="O33:P33"/>
    <mergeCell ref="C67:D67"/>
    <mergeCell ref="E67:F67"/>
    <mergeCell ref="E66:F66"/>
    <mergeCell ref="C66:D66"/>
    <mergeCell ref="B69:D69"/>
    <mergeCell ref="E69:F69"/>
    <mergeCell ref="G69:H69"/>
    <mergeCell ref="E39:F39"/>
    <mergeCell ref="G39:H39"/>
    <mergeCell ref="E52:F52"/>
    <mergeCell ref="G52:H52"/>
    <mergeCell ref="K50:L50"/>
    <mergeCell ref="M50:N50"/>
    <mergeCell ref="O50:P50"/>
    <mergeCell ref="M52:N52"/>
    <mergeCell ref="O52:P52"/>
    <mergeCell ref="C50:D50"/>
    <mergeCell ref="E50:F50"/>
    <mergeCell ref="G50:H50"/>
    <mergeCell ref="B52:D52"/>
    <mergeCell ref="J52:L52"/>
  </mergeCells>
  <conditionalFormatting sqref="C6">
    <cfRule type="expression" dxfId="40" priority="27">
      <formula>C6=0</formula>
    </cfRule>
  </conditionalFormatting>
  <conditionalFormatting sqref="C16 C33 C50 G50 C67 G67">
    <cfRule type="expression" dxfId="39" priority="51">
      <formula>C16=0</formula>
    </cfRule>
  </conditionalFormatting>
  <conditionalFormatting sqref="C7:D7">
    <cfRule type="expression" dxfId="38" priority="26">
      <formula>C7=0</formula>
    </cfRule>
  </conditionalFormatting>
  <conditionalFormatting sqref="C9:D9">
    <cfRule type="expression" dxfId="37" priority="25">
      <formula>C9=0</formula>
    </cfRule>
  </conditionalFormatting>
  <conditionalFormatting sqref="D14">
    <cfRule type="expression" dxfId="36" priority="40">
      <formula>D14=0</formula>
    </cfRule>
  </conditionalFormatting>
  <conditionalFormatting sqref="D31">
    <cfRule type="expression" dxfId="35" priority="39">
      <formula>D31=0</formula>
    </cfRule>
  </conditionalFormatting>
  <conditionalFormatting sqref="D48">
    <cfRule type="expression" dxfId="34" priority="38">
      <formula>D48=0</formula>
    </cfRule>
  </conditionalFormatting>
  <conditionalFormatting sqref="D65">
    <cfRule type="expression" dxfId="33" priority="37">
      <formula>D65=0</formula>
    </cfRule>
  </conditionalFormatting>
  <conditionalFormatting sqref="G6">
    <cfRule type="expression" dxfId="32" priority="24">
      <formula>G6=0</formula>
    </cfRule>
  </conditionalFormatting>
  <conditionalFormatting sqref="G16">
    <cfRule type="expression" dxfId="31" priority="44">
      <formula>G16=0</formula>
    </cfRule>
  </conditionalFormatting>
  <conditionalFormatting sqref="G33">
    <cfRule type="expression" dxfId="30" priority="43">
      <formula>G33=0</formula>
    </cfRule>
  </conditionalFormatting>
  <conditionalFormatting sqref="G7:H9">
    <cfRule type="expression" dxfId="29" priority="21">
      <formula>G7=0</formula>
    </cfRule>
  </conditionalFormatting>
  <conditionalFormatting sqref="G14:H14">
    <cfRule type="expression" dxfId="28" priority="36">
      <formula>G14=0</formula>
    </cfRule>
  </conditionalFormatting>
  <conditionalFormatting sqref="G19:H24 O19:P24 G36:H41 O36:P41 G53:H58 O53:P58 G70:H75 O70:P75 O86:P91 G86:H92">
    <cfRule type="expression" dxfId="27" priority="147">
      <formula>G19=0</formula>
    </cfRule>
  </conditionalFormatting>
  <conditionalFormatting sqref="G31:H31">
    <cfRule type="expression" dxfId="26" priority="35">
      <formula>G31=0</formula>
    </cfRule>
  </conditionalFormatting>
  <conditionalFormatting sqref="G48:H48">
    <cfRule type="expression" dxfId="25" priority="34">
      <formula>G48=0</formula>
    </cfRule>
  </conditionalFormatting>
  <conditionalFormatting sqref="G65:H65">
    <cfRule type="expression" dxfId="24" priority="33">
      <formula>G65=0</formula>
    </cfRule>
  </conditionalFormatting>
  <conditionalFormatting sqref="K6">
    <cfRule type="expression" dxfId="19" priority="29">
      <formula>K6=0</formula>
    </cfRule>
  </conditionalFormatting>
  <conditionalFormatting sqref="K8">
    <cfRule type="expression" dxfId="18" priority="31">
      <formula>K8=0</formula>
    </cfRule>
  </conditionalFormatting>
  <conditionalFormatting sqref="K14">
    <cfRule type="expression" dxfId="17" priority="19">
      <formula>K14=0</formula>
    </cfRule>
  </conditionalFormatting>
  <conditionalFormatting sqref="K31">
    <cfRule type="expression" dxfId="16" priority="18">
      <formula>K31=0</formula>
    </cfRule>
  </conditionalFormatting>
  <conditionalFormatting sqref="K48">
    <cfRule type="expression" dxfId="15" priority="17">
      <formula>K48=0</formula>
    </cfRule>
  </conditionalFormatting>
  <conditionalFormatting sqref="K65">
    <cfRule type="expression" dxfId="14" priority="16">
      <formula>K65=0</formula>
    </cfRule>
  </conditionalFormatting>
  <conditionalFormatting sqref="K7:P7">
    <cfRule type="expression" dxfId="13" priority="28">
      <formula>K7=0</formula>
    </cfRule>
  </conditionalFormatting>
  <conditionalFormatting sqref="K9:P9">
    <cfRule type="expression" dxfId="12" priority="32">
      <formula>K9=0</formula>
    </cfRule>
  </conditionalFormatting>
  <conditionalFormatting sqref="O8:P8">
    <cfRule type="expression" dxfId="7" priority="30">
      <formula>O8=0</formula>
    </cfRule>
  </conditionalFormatting>
  <dataValidations disablePrompts="1" count="2">
    <dataValidation allowBlank="1" showInputMessage="1" showErrorMessage="1" error="Must be a valid date format e.g  16/3/23  and date must be later than 31st Jan 2023" prompt="Must be a valid date format e.g  16/3/23  and date must be later than 31st Jan 2023" sqref="K49:K50 K15:K16 K32:K33 K66:K67" xr:uid="{8D22DFF3-C5CE-4112-A3D6-AAB8C58482CF}"/>
    <dataValidation allowBlank="1" showInputMessage="1" showErrorMessage="1" error="Must be a valid date format e.g  16/3/23  and date must be later than 31st Jan 2023" sqref="K14:L14 K31:L31 K48:L48 K65:L65" xr:uid="{BAB946D0-1340-4926-8B6C-50D925E456F4}"/>
  </dataValidations>
  <printOptions horizontalCentered="1"/>
  <pageMargins left="7.874015748031496E-2" right="7.874015748031496E-2" top="7.874015748031496E-2" bottom="0" header="0" footer="0"/>
  <pageSetup paperSize="9" scale="5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1" id="{6FEFCB76-9A0C-4C7E-BB77-E8592A2D928B}">
            <xm:f>DROPDOWN!$G$39&lt;&gt;1</xm:f>
            <x14:dxf>
              <font>
                <color theme="0"/>
              </font>
              <fill>
                <patternFill>
                  <fgColor theme="0"/>
                </patternFill>
              </fill>
            </x14:dxf>
          </x14:cfRule>
          <xm:sqref>J16:L16</xm:sqref>
        </x14:conditionalFormatting>
        <x14:conditionalFormatting xmlns:xm="http://schemas.microsoft.com/office/excel/2006/main">
          <x14:cfRule type="expression" priority="14" id="{119EF3B3-A066-4BB5-9CEE-2BE395F72437}">
            <xm:f>DROPDOWN!$H$39&lt;&gt;1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J33:L33</xm:sqref>
        </x14:conditionalFormatting>
        <x14:conditionalFormatting xmlns:xm="http://schemas.microsoft.com/office/excel/2006/main">
          <x14:cfRule type="expression" priority="11" id="{15DA20D5-C800-4D22-A3F8-449418B2F4B0}">
            <xm:f>DROPDOWN!$I$39&lt;&gt;1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J50:L50</xm:sqref>
        </x14:conditionalFormatting>
        <x14:conditionalFormatting xmlns:xm="http://schemas.microsoft.com/office/excel/2006/main">
          <x14:cfRule type="expression" priority="52" id="{4474A0B0-5CD5-4249-A028-3565FD47A2DF}">
            <xm:f>DROPDOWN!$J$39&lt;&gt;1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J67:L67</xm:sqref>
        </x14:conditionalFormatting>
        <x14:conditionalFormatting xmlns:xm="http://schemas.microsoft.com/office/excel/2006/main">
          <x14:cfRule type="expression" priority="7" id="{6A7D6FB8-2728-45F6-8CB7-7FED3F4722EE}">
            <xm:f>DROPDOWN!$G$4&lt;&gt;1</xm:f>
            <x14:dxf>
              <font>
                <color theme="0"/>
              </font>
              <fill>
                <patternFill patternType="solid">
                  <bgColor theme="0"/>
                </patternFill>
              </fill>
            </x14:dxf>
          </x14:cfRule>
          <xm:sqref>M14:P16 J15:K16</xm:sqref>
        </x14:conditionalFormatting>
        <x14:conditionalFormatting xmlns:xm="http://schemas.microsoft.com/office/excel/2006/main">
          <x14:cfRule type="expression" priority="8" id="{F56E5BFF-2BAE-4D43-ABD6-3661CC803B3A}">
            <xm:f>DROPDOWN!$H$4&lt;&gt;1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M31:P32 J32:K32 J33:P33</xm:sqref>
        </x14:conditionalFormatting>
        <x14:conditionalFormatting xmlns:xm="http://schemas.microsoft.com/office/excel/2006/main">
          <x14:cfRule type="expression" priority="10" id="{01A80BFC-9A66-4501-91C0-2D10B7E54011}">
            <xm:f>DROPDOWN!$I$4&lt;&gt;1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M48:P50 J49:K50</xm:sqref>
        </x14:conditionalFormatting>
        <x14:conditionalFormatting xmlns:xm="http://schemas.microsoft.com/office/excel/2006/main">
          <x14:cfRule type="expression" priority="9" id="{26724DF7-00F2-41B1-846D-3A2B008F2BA9}">
            <xm:f>DROPDOWN!$J$4&lt;&gt;1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M65:P67 J66:K67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V156"/>
  <sheetViews>
    <sheetView workbookViewId="0">
      <selection activeCell="D7" sqref="D7"/>
    </sheetView>
  </sheetViews>
  <sheetFormatPr defaultColWidth="9.140625" defaultRowHeight="15" x14ac:dyDescent="0.25"/>
  <cols>
    <col min="1" max="1" width="5.5703125" style="105" customWidth="1"/>
    <col min="2" max="2" width="34.7109375" style="105" customWidth="1"/>
    <col min="3" max="4" width="7" style="105" customWidth="1"/>
    <col min="5" max="6" width="7" style="106" customWidth="1"/>
    <col min="7" max="7" width="11.7109375" style="105" customWidth="1"/>
    <col min="8" max="8" width="12.7109375" style="105" customWidth="1"/>
    <col min="9" max="10" width="9.140625" style="105"/>
    <col min="11" max="11" width="32.5703125" style="105" customWidth="1"/>
    <col min="12" max="12" width="7.140625" style="105" customWidth="1"/>
    <col min="13" max="13" width="8.28515625" style="105" customWidth="1"/>
    <col min="14" max="14" width="7.140625" style="105" customWidth="1"/>
    <col min="15" max="15" width="10.5703125" style="105" customWidth="1"/>
    <col min="16" max="18" width="16.7109375" style="105" customWidth="1"/>
    <col min="19" max="19" width="8.7109375" style="105" customWidth="1"/>
    <col min="20" max="20" width="9.5703125" style="105" customWidth="1"/>
    <col min="21" max="22" width="8.7109375" style="105" customWidth="1"/>
    <col min="23" max="16384" width="9.140625" style="105"/>
  </cols>
  <sheetData>
    <row r="2" spans="2:22" x14ac:dyDescent="0.25">
      <c r="B2" s="135" t="s">
        <v>52</v>
      </c>
      <c r="G2" s="136" t="s">
        <v>109</v>
      </c>
      <c r="H2" s="137" t="s">
        <v>108</v>
      </c>
      <c r="I2" s="137" t="s">
        <v>107</v>
      </c>
      <c r="J2" s="138" t="s">
        <v>106</v>
      </c>
    </row>
    <row r="3" spans="2:22" ht="17.25" x14ac:dyDescent="0.25">
      <c r="B3" s="105" t="s">
        <v>1</v>
      </c>
      <c r="G3" s="105" t="s">
        <v>54</v>
      </c>
      <c r="P3" s="419" t="s">
        <v>172</v>
      </c>
      <c r="Q3" s="419"/>
      <c r="R3" s="419"/>
      <c r="S3" s="419"/>
      <c r="T3" s="419"/>
      <c r="U3" s="419" t="s">
        <v>31</v>
      </c>
      <c r="V3" s="419"/>
    </row>
    <row r="4" spans="2:22" ht="21" x14ac:dyDescent="0.35">
      <c r="B4" s="105" t="s">
        <v>53</v>
      </c>
      <c r="G4" s="106">
        <f>IF('Order Form Group 1'!C12=DROPDOWN!B3,1,IF('Order Form Group 1'!C12=DROPDOWN!B5,1,IF('Order Form Group 1'!C12=DROPDOWN!B6,1,0)))</f>
        <v>1</v>
      </c>
      <c r="H4" s="106">
        <f>IF('Order Form Group 2'!C12=DROPDOWN!B3,1,IF('Order Form Group 2'!C12=DROPDOWN!B5,1,IF('Order Form Group 2'!C12=DROPDOWN!B6,1,0)))</f>
        <v>1</v>
      </c>
      <c r="I4" s="106">
        <f>IF('Order Form Group 3'!C12=DROPDOWN!B3,1,IF('Order Form Group 3'!C12=DROPDOWN!B5,1,IF('Order Form Group 3'!C12=DROPDOWN!B6,1,0)))</f>
        <v>1</v>
      </c>
      <c r="J4" s="106">
        <f>IF('Order Form Group 4'!C12=DROPDOWN!B3,1,IF('Order Form Group 4'!C12=DROPDOWN!B5,1,IF('Order Form Group 4'!C12=DROPDOWN!B6,1,0)))</f>
        <v>1</v>
      </c>
      <c r="P4" s="139" t="s">
        <v>178</v>
      </c>
      <c r="Q4" s="140" t="s">
        <v>15</v>
      </c>
      <c r="R4" s="140" t="s">
        <v>14</v>
      </c>
      <c r="S4" s="423" t="s">
        <v>16</v>
      </c>
      <c r="T4" s="423"/>
      <c r="U4" s="420" t="s">
        <v>17</v>
      </c>
      <c r="V4" s="420"/>
    </row>
    <row r="5" spans="2:22" ht="18.75" x14ac:dyDescent="0.25">
      <c r="B5" s="105" t="s">
        <v>112</v>
      </c>
      <c r="P5" s="141" t="s">
        <v>219</v>
      </c>
      <c r="Q5" s="142">
        <v>2400</v>
      </c>
      <c r="R5" s="143" t="s">
        <v>24</v>
      </c>
      <c r="S5" s="421" t="s">
        <v>207</v>
      </c>
      <c r="T5" s="422"/>
      <c r="U5" s="414">
        <f>(Q5/1000*1.35*S5)</f>
        <v>6.48</v>
      </c>
      <c r="V5" s="415"/>
    </row>
    <row r="6" spans="2:22" ht="18.75" x14ac:dyDescent="0.25">
      <c r="B6" s="105" t="s">
        <v>55</v>
      </c>
      <c r="P6" s="141" t="s">
        <v>220</v>
      </c>
      <c r="Q6" s="142">
        <v>4800</v>
      </c>
      <c r="R6" s="143" t="s">
        <v>24</v>
      </c>
      <c r="S6" s="421" t="s">
        <v>207</v>
      </c>
      <c r="T6" s="422"/>
      <c r="U6" s="414">
        <f>(Q6/1000*1.35*S6)</f>
        <v>12.96</v>
      </c>
      <c r="V6" s="415"/>
    </row>
    <row r="7" spans="2:22" x14ac:dyDescent="0.25">
      <c r="B7" s="105" t="s">
        <v>111</v>
      </c>
      <c r="G7" s="144" t="s">
        <v>124</v>
      </c>
      <c r="H7" s="145"/>
      <c r="I7" s="145"/>
      <c r="J7" s="146"/>
    </row>
    <row r="8" spans="2:22" ht="17.25" x14ac:dyDescent="0.25">
      <c r="B8" s="105" t="s">
        <v>110</v>
      </c>
      <c r="G8" s="147" t="str">
        <f>IF(OR('Order Form Group 1'!K13=" ",'Order Form Group 1'!K13=""),"",": ")</f>
        <v/>
      </c>
      <c r="H8" s="148" t="str">
        <f>IF(OR('Order Form Group 2'!K13=" ",'Order Form Group 2'!K13=""),"",": ")</f>
        <v/>
      </c>
      <c r="I8" s="148" t="str">
        <f>IF(OR('Order Form Group 3'!K13=" ",'Order Form Group 3'!K13=""),"",": ")</f>
        <v/>
      </c>
      <c r="J8" s="149" t="str">
        <f>IF(OR('Order Form Group 4'!K13=" ",'Order Form Group 4'!K13=""),"",": ")</f>
        <v/>
      </c>
      <c r="P8" s="432" t="s">
        <v>171</v>
      </c>
      <c r="Q8" s="432"/>
      <c r="R8" s="432"/>
      <c r="S8" s="432"/>
      <c r="T8" s="432"/>
      <c r="U8" s="432" t="s">
        <v>31</v>
      </c>
      <c r="V8" s="432"/>
    </row>
    <row r="9" spans="2:22" ht="21" x14ac:dyDescent="0.35">
      <c r="G9" s="150" t="str">
        <f>IF(OR('Order Form Group 1'!K14=" ",'Order Form Group 1'!K14=""),"",": ")</f>
        <v/>
      </c>
      <c r="H9" s="151" t="str">
        <f>IF(OR('Order Form Group 2'!K14=" ",'Order Form Group 2'!K14=""),"",": ")</f>
        <v/>
      </c>
      <c r="I9" s="151" t="str">
        <f>IF(OR('Order Form Group 3'!K14=" ",'Order Form Group 3'!K14=""),"",": ")</f>
        <v/>
      </c>
      <c r="J9" s="152" t="str">
        <f>IF(OR('Order Form Group 4'!K14=" ",'Order Form Group 4'!K14=""),"",": ")</f>
        <v/>
      </c>
      <c r="P9" s="139" t="s">
        <v>178</v>
      </c>
      <c r="Q9" s="140" t="s">
        <v>15</v>
      </c>
      <c r="R9" s="140" t="s">
        <v>14</v>
      </c>
      <c r="S9" s="423" t="s">
        <v>16</v>
      </c>
      <c r="T9" s="423"/>
      <c r="U9" s="433" t="s">
        <v>17</v>
      </c>
      <c r="V9" s="433"/>
    </row>
    <row r="10" spans="2:22" ht="15.75" customHeight="1" x14ac:dyDescent="0.25">
      <c r="G10" s="145"/>
      <c r="H10" s="145"/>
      <c r="I10" s="145"/>
      <c r="J10" s="145"/>
      <c r="P10" s="153" t="s">
        <v>223</v>
      </c>
      <c r="Q10" s="154">
        <v>2400</v>
      </c>
      <c r="R10" s="143" t="s">
        <v>24</v>
      </c>
      <c r="S10" s="434" t="s">
        <v>167</v>
      </c>
      <c r="T10" s="435"/>
      <c r="U10" s="426" t="s">
        <v>1</v>
      </c>
      <c r="V10" s="427"/>
    </row>
    <row r="11" spans="2:22" ht="15.75" customHeight="1" x14ac:dyDescent="0.25">
      <c r="B11" s="135" t="s">
        <v>9</v>
      </c>
      <c r="P11" s="141" t="s">
        <v>224</v>
      </c>
      <c r="Q11" s="155">
        <v>4800</v>
      </c>
      <c r="R11" s="143" t="s">
        <v>24</v>
      </c>
      <c r="S11" s="428" t="s">
        <v>168</v>
      </c>
      <c r="T11" s="429"/>
      <c r="U11" s="430" t="s">
        <v>1</v>
      </c>
      <c r="V11" s="431"/>
    </row>
    <row r="12" spans="2:22" x14ac:dyDescent="0.25">
      <c r="B12" s="135" t="s">
        <v>1</v>
      </c>
    </row>
    <row r="13" spans="2:22" ht="17.25" x14ac:dyDescent="0.25">
      <c r="B13" s="105" t="s">
        <v>10</v>
      </c>
      <c r="P13" s="425" t="s">
        <v>191</v>
      </c>
      <c r="Q13" s="425"/>
      <c r="R13" s="425"/>
      <c r="S13" s="425"/>
      <c r="T13" s="425"/>
      <c r="U13" s="425" t="s">
        <v>101</v>
      </c>
      <c r="V13" s="425"/>
    </row>
    <row r="14" spans="2:22" ht="21" x14ac:dyDescent="0.35">
      <c r="B14" s="105" t="s">
        <v>56</v>
      </c>
      <c r="P14" s="139" t="s">
        <v>178</v>
      </c>
      <c r="Q14" s="126" t="s">
        <v>15</v>
      </c>
      <c r="R14" s="126" t="s">
        <v>14</v>
      </c>
      <c r="S14" s="208" t="s">
        <v>16</v>
      </c>
      <c r="T14" s="208"/>
      <c r="U14" s="424" t="s">
        <v>169</v>
      </c>
      <c r="V14" s="424"/>
    </row>
    <row r="15" spans="2:22" ht="15.75" x14ac:dyDescent="0.25">
      <c r="P15" s="156" t="s">
        <v>103</v>
      </c>
      <c r="Q15" s="157">
        <v>3000</v>
      </c>
      <c r="R15" s="157" t="s">
        <v>102</v>
      </c>
      <c r="S15" s="437">
        <v>7</v>
      </c>
      <c r="T15" s="438"/>
      <c r="U15" s="439">
        <f>(Q15/1000*0.6*S15)</f>
        <v>12.599999999999998</v>
      </c>
      <c r="V15" s="440"/>
    </row>
    <row r="17" spans="2:22" ht="17.25" x14ac:dyDescent="0.25">
      <c r="B17" s="135" t="s">
        <v>57</v>
      </c>
      <c r="P17" s="158" t="s">
        <v>140</v>
      </c>
      <c r="Q17" s="443"/>
      <c r="R17" s="443"/>
      <c r="S17" s="443"/>
      <c r="T17" s="441" t="s">
        <v>147</v>
      </c>
      <c r="U17" s="442"/>
      <c r="V17" s="442"/>
    </row>
    <row r="18" spans="2:22" ht="15.75" x14ac:dyDescent="0.25">
      <c r="B18" s="105" t="s">
        <v>1</v>
      </c>
      <c r="P18" s="208" t="s">
        <v>146</v>
      </c>
      <c r="Q18" s="208"/>
      <c r="R18" s="208"/>
      <c r="S18" s="159" t="s">
        <v>149</v>
      </c>
      <c r="T18" s="447" t="s">
        <v>15</v>
      </c>
      <c r="U18" s="208"/>
      <c r="V18" s="160" t="s">
        <v>149</v>
      </c>
    </row>
    <row r="19" spans="2:22" ht="15.75" x14ac:dyDescent="0.25">
      <c r="B19" s="105" t="s">
        <v>61</v>
      </c>
      <c r="P19" s="444"/>
      <c r="Q19" s="444"/>
      <c r="R19" s="445"/>
      <c r="S19" s="88"/>
      <c r="T19" s="448" t="s">
        <v>150</v>
      </c>
      <c r="U19" s="449"/>
      <c r="V19" s="87"/>
    </row>
    <row r="20" spans="2:22" ht="15.75" x14ac:dyDescent="0.25">
      <c r="B20" s="105" t="s">
        <v>62</v>
      </c>
      <c r="P20" s="444"/>
      <c r="Q20" s="444"/>
      <c r="R20" s="445"/>
      <c r="S20" s="88"/>
      <c r="T20" s="448" t="s">
        <v>151</v>
      </c>
      <c r="U20" s="449"/>
      <c r="V20" s="87"/>
    </row>
    <row r="21" spans="2:22" ht="15.75" x14ac:dyDescent="0.25">
      <c r="P21" s="444"/>
      <c r="Q21" s="444"/>
      <c r="R21" s="445"/>
      <c r="S21" s="88"/>
      <c r="T21" s="446" t="s">
        <v>145</v>
      </c>
      <c r="U21" s="260"/>
      <c r="V21" s="87"/>
    </row>
    <row r="22" spans="2:22" x14ac:dyDescent="0.25">
      <c r="B22" s="135" t="s">
        <v>60</v>
      </c>
    </row>
    <row r="23" spans="2:22" x14ac:dyDescent="0.25">
      <c r="B23" s="105" t="s">
        <v>1</v>
      </c>
      <c r="P23"/>
      <c r="Q23"/>
      <c r="R23"/>
      <c r="S23"/>
      <c r="T23"/>
      <c r="U23"/>
      <c r="V23"/>
    </row>
    <row r="24" spans="2:22" x14ac:dyDescent="0.25">
      <c r="B24" s="105" t="s">
        <v>58</v>
      </c>
      <c r="R24" s="106"/>
      <c r="S24" s="106"/>
    </row>
    <row r="25" spans="2:22" ht="17.25" x14ac:dyDescent="0.25">
      <c r="B25" s="105" t="s">
        <v>59</v>
      </c>
      <c r="P25" s="436" t="s">
        <v>187</v>
      </c>
      <c r="Q25" s="436"/>
      <c r="R25" s="436"/>
      <c r="S25" s="436"/>
      <c r="T25" s="436"/>
      <c r="U25" s="436" t="s">
        <v>31</v>
      </c>
      <c r="V25" s="436"/>
    </row>
    <row r="26" spans="2:22" ht="21" x14ac:dyDescent="0.35">
      <c r="B26" s="105" t="s">
        <v>131</v>
      </c>
      <c r="P26" s="139" t="s">
        <v>178</v>
      </c>
      <c r="Q26" s="126" t="s">
        <v>15</v>
      </c>
      <c r="R26" s="126" t="s">
        <v>14</v>
      </c>
      <c r="S26" s="161" t="s">
        <v>16</v>
      </c>
      <c r="T26" s="161"/>
      <c r="U26" s="162" t="s">
        <v>169</v>
      </c>
      <c r="V26" s="162"/>
    </row>
    <row r="27" spans="2:22" ht="18.75" x14ac:dyDescent="0.25">
      <c r="P27" s="163" t="s">
        <v>234</v>
      </c>
      <c r="Q27" s="157">
        <v>2400</v>
      </c>
      <c r="R27" s="164" t="s">
        <v>24</v>
      </c>
      <c r="S27" s="243">
        <v>1</v>
      </c>
      <c r="T27" s="244"/>
      <c r="U27" s="414">
        <f>(Q27/1000*1.35*S27)</f>
        <v>3.24</v>
      </c>
      <c r="V27" s="415"/>
    </row>
    <row r="28" spans="2:22" ht="18.75" x14ac:dyDescent="0.25">
      <c r="B28" s="135" t="s">
        <v>63</v>
      </c>
      <c r="P28" s="165" t="s">
        <v>222</v>
      </c>
      <c r="Q28" s="166">
        <v>4800</v>
      </c>
      <c r="R28" s="167" t="s">
        <v>24</v>
      </c>
      <c r="S28" s="241">
        <v>1</v>
      </c>
      <c r="T28" s="242"/>
      <c r="U28" s="414">
        <f>(Q28/1000*1.35*S28)</f>
        <v>6.48</v>
      </c>
      <c r="V28" s="415"/>
    </row>
    <row r="29" spans="2:22" x14ac:dyDescent="0.25">
      <c r="B29" s="105" t="s">
        <v>1</v>
      </c>
    </row>
    <row r="30" spans="2:22" x14ac:dyDescent="0.25">
      <c r="B30" s="105" t="s">
        <v>64</v>
      </c>
      <c r="P30"/>
      <c r="Q30"/>
      <c r="R30"/>
      <c r="S30"/>
      <c r="T30"/>
      <c r="U30"/>
      <c r="V30"/>
    </row>
    <row r="31" spans="2:22" x14ac:dyDescent="0.25">
      <c r="B31" s="105" t="s">
        <v>65</v>
      </c>
      <c r="P31"/>
      <c r="Q31"/>
      <c r="R31"/>
      <c r="S31"/>
      <c r="T31"/>
      <c r="U31"/>
      <c r="V31"/>
    </row>
    <row r="32" spans="2:22" x14ac:dyDescent="0.25">
      <c r="B32" s="105" t="s">
        <v>66</v>
      </c>
      <c r="P32"/>
      <c r="Q32"/>
      <c r="R32"/>
      <c r="S32"/>
      <c r="T32"/>
      <c r="U32"/>
      <c r="V32"/>
    </row>
    <row r="33" spans="2:22" ht="17.25" x14ac:dyDescent="0.25">
      <c r="B33" s="105" t="s">
        <v>67</v>
      </c>
      <c r="P33" s="416" t="s">
        <v>186</v>
      </c>
      <c r="Q33" s="416"/>
      <c r="R33" s="416"/>
      <c r="S33" s="416"/>
      <c r="T33" s="416"/>
      <c r="U33" s="416" t="s">
        <v>31</v>
      </c>
      <c r="V33" s="416"/>
    </row>
    <row r="34" spans="2:22" ht="21" x14ac:dyDescent="0.35">
      <c r="P34" s="139" t="s">
        <v>178</v>
      </c>
      <c r="Q34" s="126" t="s">
        <v>15</v>
      </c>
      <c r="R34" s="126" t="s">
        <v>14</v>
      </c>
      <c r="S34" s="208" t="s">
        <v>16</v>
      </c>
      <c r="T34" s="208"/>
      <c r="U34" s="418" t="s">
        <v>169</v>
      </c>
      <c r="V34" s="418"/>
    </row>
    <row r="35" spans="2:22" ht="18.75" x14ac:dyDescent="0.25">
      <c r="B35" s="135" t="s">
        <v>68</v>
      </c>
      <c r="G35" s="136" t="s">
        <v>109</v>
      </c>
      <c r="H35" s="137" t="s">
        <v>108</v>
      </c>
      <c r="I35" s="137" t="s">
        <v>107</v>
      </c>
      <c r="J35" s="138" t="s">
        <v>106</v>
      </c>
      <c r="P35" s="168" t="s">
        <v>221</v>
      </c>
      <c r="Q35" s="169">
        <v>3600</v>
      </c>
      <c r="R35" s="170" t="s">
        <v>24</v>
      </c>
      <c r="S35" s="255">
        <v>1</v>
      </c>
      <c r="T35" s="256"/>
      <c r="U35" s="414">
        <f>(Q35/1000*1.35*S35)</f>
        <v>4.8600000000000003</v>
      </c>
      <c r="V35" s="415"/>
    </row>
    <row r="36" spans="2:22" x14ac:dyDescent="0.25">
      <c r="B36" s="105" t="s">
        <v>1</v>
      </c>
      <c r="G36" s="105" t="s">
        <v>157</v>
      </c>
    </row>
    <row r="37" spans="2:22" x14ac:dyDescent="0.25">
      <c r="B37" s="105" t="s">
        <v>174</v>
      </c>
    </row>
    <row r="38" spans="2:22" x14ac:dyDescent="0.25">
      <c r="B38" s="105" t="s">
        <v>69</v>
      </c>
    </row>
    <row r="39" spans="2:22" ht="18.75" x14ac:dyDescent="0.25">
      <c r="B39" s="105" t="s">
        <v>137</v>
      </c>
      <c r="G39" s="106">
        <f>IF('Order Form Group 1'!$K11=DROPDOWN!$B39,1,0)</f>
        <v>0</v>
      </c>
      <c r="H39" s="106">
        <f>IF('Order Form Group 2'!$K11=DROPDOWN!$B39,1,0)</f>
        <v>0</v>
      </c>
      <c r="I39" s="106">
        <f>IF('Order Form Group 3'!$K11=DROPDOWN!$B39,1,0)</f>
        <v>0</v>
      </c>
      <c r="J39" s="106">
        <f>IF('Order Form Group 4'!$K11=DROPDOWN!$B39,1,0)</f>
        <v>0</v>
      </c>
      <c r="P39" s="171" t="s">
        <v>195</v>
      </c>
      <c r="Q39" s="171"/>
      <c r="R39" s="171"/>
      <c r="S39" s="171"/>
      <c r="T39" s="171"/>
      <c r="U39" s="172" t="s">
        <v>31</v>
      </c>
      <c r="V39" s="172"/>
    </row>
    <row r="40" spans="2:22" ht="21" x14ac:dyDescent="0.35">
      <c r="B40" s="105" t="s">
        <v>138</v>
      </c>
      <c r="P40" s="139" t="s">
        <v>178</v>
      </c>
      <c r="Q40" s="126" t="s">
        <v>15</v>
      </c>
      <c r="R40" s="126" t="s">
        <v>14</v>
      </c>
      <c r="S40" s="161" t="s">
        <v>16</v>
      </c>
      <c r="T40" s="161"/>
      <c r="U40" s="173" t="s">
        <v>169</v>
      </c>
      <c r="V40" s="173"/>
    </row>
    <row r="41" spans="2:22" ht="17.25" x14ac:dyDescent="0.25">
      <c r="B41" s="105" t="s">
        <v>173</v>
      </c>
      <c r="P41" s="174" t="s">
        <v>219</v>
      </c>
      <c r="Q41" s="169">
        <v>2400</v>
      </c>
      <c r="R41" s="175" t="s">
        <v>24</v>
      </c>
      <c r="S41" s="120">
        <v>22</v>
      </c>
      <c r="T41" s="121"/>
      <c r="U41" s="176">
        <f>(Q41/1000*1.35*S41)</f>
        <v>71.28</v>
      </c>
      <c r="V41" s="177"/>
    </row>
    <row r="42" spans="2:22" ht="17.25" x14ac:dyDescent="0.25">
      <c r="B42" s="105" t="s">
        <v>130</v>
      </c>
      <c r="P42" s="178" t="s">
        <v>220</v>
      </c>
      <c r="Q42" s="157">
        <v>4800</v>
      </c>
      <c r="R42" s="179" t="s">
        <v>24</v>
      </c>
      <c r="S42" s="120">
        <v>2</v>
      </c>
      <c r="T42" s="121"/>
      <c r="U42" s="176">
        <f>(Q42/1000*1.35*S42)</f>
        <v>12.96</v>
      </c>
      <c r="V42" s="177"/>
    </row>
    <row r="43" spans="2:22" x14ac:dyDescent="0.25">
      <c r="B43" s="105" t="s">
        <v>70</v>
      </c>
    </row>
    <row r="46" spans="2:22" x14ac:dyDescent="0.25">
      <c r="B46" s="135" t="s">
        <v>71</v>
      </c>
      <c r="C46" s="105" t="s">
        <v>141</v>
      </c>
      <c r="G46" s="105" t="s">
        <v>158</v>
      </c>
    </row>
    <row r="47" spans="2:22" x14ac:dyDescent="0.25">
      <c r="B47" s="105" t="s">
        <v>1</v>
      </c>
    </row>
    <row r="48" spans="2:22" ht="18.75" x14ac:dyDescent="0.25">
      <c r="B48" s="105" t="s">
        <v>72</v>
      </c>
      <c r="C48" s="105" t="s">
        <v>150</v>
      </c>
      <c r="G48" s="105" t="s">
        <v>159</v>
      </c>
      <c r="P48" s="412" t="s">
        <v>227</v>
      </c>
      <c r="Q48" s="412"/>
      <c r="R48" s="412"/>
      <c r="S48" s="412"/>
      <c r="T48" s="412"/>
      <c r="U48" s="417" t="s">
        <v>31</v>
      </c>
      <c r="V48" s="417"/>
    </row>
    <row r="49" spans="2:22" x14ac:dyDescent="0.25">
      <c r="B49" s="105" t="s">
        <v>73</v>
      </c>
      <c r="C49" s="105" t="s">
        <v>151</v>
      </c>
      <c r="G49" s="105" t="s">
        <v>160</v>
      </c>
      <c r="P49"/>
      <c r="Q49"/>
      <c r="R49"/>
      <c r="S49"/>
      <c r="T49"/>
    </row>
    <row r="50" spans="2:22" ht="18.75" x14ac:dyDescent="0.25">
      <c r="B50" s="105" t="s">
        <v>74</v>
      </c>
      <c r="C50" s="105" t="s">
        <v>145</v>
      </c>
      <c r="P50" s="413" t="s">
        <v>226</v>
      </c>
      <c r="Q50" s="413"/>
      <c r="R50" s="413"/>
      <c r="S50" s="413"/>
      <c r="T50" s="413"/>
      <c r="U50" s="417" t="s">
        <v>31</v>
      </c>
      <c r="V50" s="417"/>
    </row>
    <row r="51" spans="2:22" x14ac:dyDescent="0.25">
      <c r="C51" s="105" t="s">
        <v>142</v>
      </c>
    </row>
    <row r="52" spans="2:22" x14ac:dyDescent="0.25">
      <c r="B52" s="135" t="s">
        <v>75</v>
      </c>
      <c r="C52" s="105" t="s">
        <v>152</v>
      </c>
    </row>
    <row r="53" spans="2:22" x14ac:dyDescent="0.25">
      <c r="B53" s="105" t="s">
        <v>1</v>
      </c>
      <c r="C53" s="105" t="s">
        <v>143</v>
      </c>
    </row>
    <row r="54" spans="2:22" x14ac:dyDescent="0.25">
      <c r="B54" s="105" t="s">
        <v>76</v>
      </c>
      <c r="C54" s="105" t="s">
        <v>153</v>
      </c>
    </row>
    <row r="55" spans="2:22" x14ac:dyDescent="0.25">
      <c r="B55" s="105" t="s">
        <v>77</v>
      </c>
      <c r="C55" s="105" t="s">
        <v>154</v>
      </c>
    </row>
    <row r="56" spans="2:22" x14ac:dyDescent="0.25">
      <c r="B56" s="105" t="s">
        <v>78</v>
      </c>
      <c r="C56" s="105" t="s">
        <v>155</v>
      </c>
    </row>
    <row r="57" spans="2:22" x14ac:dyDescent="0.25">
      <c r="B57" s="105" t="s">
        <v>79</v>
      </c>
      <c r="C57" s="105" t="s">
        <v>144</v>
      </c>
    </row>
    <row r="58" spans="2:22" x14ac:dyDescent="0.25">
      <c r="B58" s="105" t="s">
        <v>80</v>
      </c>
      <c r="C58" s="105" t="s">
        <v>145</v>
      </c>
    </row>
    <row r="59" spans="2:22" x14ac:dyDescent="0.25">
      <c r="B59" s="105" t="s">
        <v>81</v>
      </c>
    </row>
    <row r="60" spans="2:22" x14ac:dyDescent="0.25">
      <c r="B60" s="105" t="s">
        <v>82</v>
      </c>
    </row>
    <row r="62" spans="2:22" x14ac:dyDescent="0.25">
      <c r="S62" s="105" t="s">
        <v>123</v>
      </c>
    </row>
    <row r="63" spans="2:22" x14ac:dyDescent="0.25">
      <c r="T63" s="180">
        <v>750</v>
      </c>
    </row>
    <row r="64" spans="2:22" ht="15.75" x14ac:dyDescent="0.25">
      <c r="B64" s="181" t="str">
        <f>'Order Form Group 1'!B18</f>
        <v>10mm  EPB®  Standard</v>
      </c>
      <c r="C64" s="181"/>
      <c r="D64" s="181"/>
      <c r="E64" s="182"/>
      <c r="F64" s="182"/>
      <c r="G64" s="183">
        <v>6.8888888888888902</v>
      </c>
      <c r="K64" s="184" t="str">
        <f>'Order Form Group 1'!J37</f>
        <v>10mm  EPB  AquaSmart®</v>
      </c>
      <c r="L64" s="184"/>
      <c r="M64" s="184"/>
      <c r="N64" s="184"/>
      <c r="O64" s="183">
        <v>8.3333333333000006</v>
      </c>
    </row>
    <row r="65" spans="2:16" ht="17.25" x14ac:dyDescent="0.3">
      <c r="B65" s="181" t="str">
        <f>'Order Form Group 1'!B36</f>
        <v>10mm  EPB®  Standard  WIDE    TE/SE</v>
      </c>
      <c r="C65" s="181"/>
      <c r="D65" s="181"/>
      <c r="E65" s="182"/>
      <c r="F65" s="182"/>
      <c r="G65" s="183">
        <v>6.8888888888888902</v>
      </c>
      <c r="K65" s="184" t="s">
        <v>192</v>
      </c>
      <c r="L65" s="185"/>
      <c r="M65" s="185"/>
      <c r="N65" s="185"/>
      <c r="O65" s="183">
        <v>8.3333333333333304</v>
      </c>
    </row>
    <row r="66" spans="2:16" ht="15.75" x14ac:dyDescent="0.25">
      <c r="B66" s="184" t="str">
        <f>'Order Form Group 1'!J18</f>
        <v>10mm  EPB  CeilingSmart®  :       Spans 600mm centre ceiling battens</v>
      </c>
      <c r="C66" s="181"/>
      <c r="D66" s="181"/>
      <c r="E66" s="182"/>
      <c r="F66" s="182"/>
      <c r="G66" s="183">
        <v>7.3888888888888902</v>
      </c>
      <c r="K66" s="184" t="str">
        <f>'Order Form Group 1'!J45</f>
        <v xml:space="preserve">13mm  EPB  AquaSmart®  </v>
      </c>
      <c r="L66" s="184"/>
      <c r="M66" s="184"/>
      <c r="N66" s="184"/>
      <c r="O66" s="183">
        <v>11.7222222222222</v>
      </c>
    </row>
    <row r="67" spans="2:16" ht="15.75" x14ac:dyDescent="0.25">
      <c r="B67" s="181" t="str">
        <f>'Order Form Group 1'!J27</f>
        <v>13mm  EPB®  Standard</v>
      </c>
      <c r="C67" s="181"/>
      <c r="D67" s="181"/>
      <c r="E67" s="182"/>
      <c r="F67" s="182"/>
      <c r="G67" s="183">
        <v>8.8611111111111107</v>
      </c>
      <c r="K67" s="184" t="str">
        <f>'Order Form Group 1'!J51</f>
        <v>10mm  EPB  FireSmart®</v>
      </c>
      <c r="L67" s="184"/>
      <c r="M67" s="184"/>
      <c r="N67" s="184"/>
      <c r="O67" s="183">
        <v>7.3888888888888902</v>
      </c>
    </row>
    <row r="68" spans="2:16" ht="15.75" x14ac:dyDescent="0.25">
      <c r="B68" s="184" t="str">
        <f>'Order Form Group 1'!B41</f>
        <v>10mm  EPB  MultiSmart®  :    (BraceSmart®  &amp; NoiseSmart®)</v>
      </c>
      <c r="C68" s="184"/>
      <c r="D68" s="184"/>
      <c r="E68" s="186"/>
      <c r="F68" s="186"/>
      <c r="G68" s="183">
        <f>8.9166666666667+0.02777777778</f>
        <v>8.9444444444467006</v>
      </c>
      <c r="K68" s="184" t="str">
        <f>'Order Form Group 1'!J60</f>
        <v>13mm  EPB  FireSmart®</v>
      </c>
      <c r="L68" s="184"/>
      <c r="M68" s="184"/>
      <c r="N68" s="184"/>
      <c r="O68" s="183">
        <v>11.7222222222222</v>
      </c>
    </row>
    <row r="69" spans="2:16" ht="15.75" x14ac:dyDescent="0.25">
      <c r="B69" s="184" t="str">
        <f>'Order Form Group 1'!B50</f>
        <v>10mm  EPB  MultiSmart®  WIDE TE/SE   (BraceSmart®  &amp; NoiseSmart®)</v>
      </c>
      <c r="C69" s="185"/>
      <c r="D69" s="185"/>
      <c r="E69" s="185"/>
      <c r="F69" s="185"/>
      <c r="G69" s="183">
        <f>G68</f>
        <v>8.9444444444467006</v>
      </c>
      <c r="K69" s="184" t="str">
        <f>'Order Form Group 1'!B62</f>
        <v>16mm  EPB  FireSmart®</v>
      </c>
      <c r="L69" s="184"/>
      <c r="M69" s="184"/>
      <c r="N69" s="184"/>
      <c r="O69" s="183">
        <v>14.75</v>
      </c>
    </row>
    <row r="70" spans="2:16" ht="17.25" x14ac:dyDescent="0.3">
      <c r="B70" s="184" t="str">
        <f>'Order Form Group 1'!B54</f>
        <v>13mm  EPB  MultiSmart®  :   (NoiseSmart® &amp;  BraceSmart®)</v>
      </c>
      <c r="C70" s="184"/>
      <c r="D70" s="184"/>
      <c r="E70" s="186"/>
      <c r="F70" s="186"/>
      <c r="G70" s="183">
        <v>12.1111111111111</v>
      </c>
      <c r="K70" s="187" t="s">
        <v>177</v>
      </c>
      <c r="L70" s="184"/>
      <c r="M70" s="184"/>
      <c r="N70" s="184"/>
      <c r="O70" s="183">
        <v>20.5</v>
      </c>
    </row>
    <row r="73" spans="2:16" x14ac:dyDescent="0.25">
      <c r="B73" s="105" t="s">
        <v>97</v>
      </c>
      <c r="K73" s="105" t="s">
        <v>97</v>
      </c>
      <c r="M73" s="188"/>
      <c r="N73" s="188"/>
    </row>
    <row r="74" spans="2:16" ht="15.75" x14ac:dyDescent="0.25">
      <c r="B74" s="181" t="str">
        <f>B$64</f>
        <v>10mm  EPB®  Standard</v>
      </c>
      <c r="E74" s="188">
        <f>IF('Order Form Group 1'!E70="",0,'Order Form Group 1'!E70)</f>
        <v>0</v>
      </c>
      <c r="F74" s="188"/>
      <c r="G74" s="189">
        <f>IF('Order Form Group 1'!G70="",0,'Order Form Group 1'!G70)</f>
        <v>0</v>
      </c>
      <c r="H74" s="190">
        <f>G74*G$64</f>
        <v>0</v>
      </c>
      <c r="K74" s="184" t="str">
        <f>K$64</f>
        <v>10mm  EPB  AquaSmart®</v>
      </c>
      <c r="M74" s="188">
        <f>IF('Order Form Group 1'!M72="",0,'Order Form Group 1'!M72)</f>
        <v>0</v>
      </c>
      <c r="N74" s="188"/>
      <c r="O74" s="189">
        <f>IF('Order Form Group 1'!O72="",0,'Order Form Group 1'!O72)</f>
        <v>0</v>
      </c>
      <c r="P74" s="191">
        <f>O74*O$64</f>
        <v>0</v>
      </c>
    </row>
    <row r="75" spans="2:16" ht="15.75" x14ac:dyDescent="0.25">
      <c r="B75" s="181" t="str">
        <f>B$65</f>
        <v>10mm  EPB®  Standard  WIDE    TE/SE</v>
      </c>
      <c r="E75" s="188">
        <f>IF('Order Form Group 1'!E71="",0,'Order Form Group 1'!E71)</f>
        <v>0</v>
      </c>
      <c r="F75" s="188"/>
      <c r="G75" s="189">
        <f>IF('Order Form Group 1'!G71="",0,'Order Form Group 1'!G71)</f>
        <v>0</v>
      </c>
      <c r="H75" s="190">
        <f>G75*G$65</f>
        <v>0</v>
      </c>
      <c r="K75" s="184" t="str">
        <f>K$65</f>
        <v>10mm EPB AquaSmart  Wide</v>
      </c>
    </row>
    <row r="76" spans="2:16" ht="15.75" x14ac:dyDescent="0.25">
      <c r="B76" s="181" t="str">
        <f>B$66</f>
        <v>10mm  EPB  CeilingSmart®  :       Spans 600mm centre ceiling battens</v>
      </c>
      <c r="E76" s="188">
        <f>IF('Order Form Group 1'!M70="",0,'Order Form Group 1'!M70)</f>
        <v>0</v>
      </c>
      <c r="F76" s="188"/>
      <c r="G76" s="189">
        <f>IF('Order Form Group 1'!O70="",0,'Order Form Group 1'!O70)</f>
        <v>0</v>
      </c>
      <c r="H76" s="190">
        <f>G76*G$66</f>
        <v>0</v>
      </c>
      <c r="K76" s="184" t="str">
        <f>K$66</f>
        <v xml:space="preserve">13mm  EPB  AquaSmart®  </v>
      </c>
      <c r="M76" s="188">
        <f>IF('Order Form Group 1'!M73="",0,'Order Form Group 1'!M73)</f>
        <v>0</v>
      </c>
      <c r="N76" s="188"/>
      <c r="O76" s="189">
        <f>IF('Order Form Group 1'!O73="",0,'Order Form Group 1'!O73)</f>
        <v>0</v>
      </c>
      <c r="P76" s="191">
        <f>O76*O$66</f>
        <v>0</v>
      </c>
    </row>
    <row r="77" spans="2:16" ht="15.75" x14ac:dyDescent="0.25">
      <c r="B77" s="181" t="str">
        <f>B$67</f>
        <v>13mm  EPB®  Standard</v>
      </c>
      <c r="E77" s="188">
        <f>IF('Order Form Group 1'!M71="",0,'Order Form Group 1'!M71)</f>
        <v>0</v>
      </c>
      <c r="F77" s="188"/>
      <c r="G77" s="189">
        <f>IF('Order Form Group 1'!O71="",0,'Order Form Group 1'!O71)</f>
        <v>0</v>
      </c>
      <c r="H77" s="190">
        <f>G77*G$67</f>
        <v>0</v>
      </c>
      <c r="K77" s="184" t="str">
        <f>K$67</f>
        <v>10mm  EPB  FireSmart®</v>
      </c>
      <c r="M77" s="188">
        <f>IF('Order Form Group 1'!M74="",0,'Order Form Group 1'!M74)</f>
        <v>0</v>
      </c>
      <c r="N77" s="188"/>
      <c r="O77" s="189">
        <f>IF('Order Form Group 1'!O74="",0,'Order Form Group 1'!O74)</f>
        <v>0</v>
      </c>
      <c r="P77" s="191">
        <f>O77*O$67</f>
        <v>0</v>
      </c>
    </row>
    <row r="78" spans="2:16" ht="15.75" x14ac:dyDescent="0.25">
      <c r="B78" s="184" t="str">
        <f>B$68</f>
        <v>10mm  EPB  MultiSmart®  :    (BraceSmart®  &amp; NoiseSmart®)</v>
      </c>
      <c r="E78" s="188">
        <f>IF('Order Form Group 1'!E72="",0,'Order Form Group 1'!E72)</f>
        <v>0</v>
      </c>
      <c r="F78" s="188"/>
      <c r="G78" s="189">
        <f>IF('Order Form Group 1'!G72="",0,'Order Form Group 1'!G72)</f>
        <v>0</v>
      </c>
      <c r="H78" s="190">
        <f>G78*G$68</f>
        <v>0</v>
      </c>
      <c r="K78" s="184" t="str">
        <f>K$68</f>
        <v>13mm  EPB  FireSmart®</v>
      </c>
      <c r="M78" s="188">
        <f>IF('Order Form Group 1'!M75="",0,'Order Form Group 1'!M75)</f>
        <v>0</v>
      </c>
      <c r="N78" s="188"/>
      <c r="O78" s="189">
        <f>IF('Order Form Group 1'!O75="",0,'Order Form Group 1'!O75)</f>
        <v>0</v>
      </c>
      <c r="P78" s="191">
        <f>O78*O$68</f>
        <v>0</v>
      </c>
    </row>
    <row r="79" spans="2:16" ht="15.75" x14ac:dyDescent="0.25">
      <c r="B79" s="184" t="str">
        <f>B$69</f>
        <v>10mm  EPB  MultiSmart®  WIDE TE/SE   (BraceSmart®  &amp; NoiseSmart®)</v>
      </c>
      <c r="E79" s="188">
        <f>IF('Order Form Group 1'!E73="",0,'Order Form Group 1'!E73)</f>
        <v>0</v>
      </c>
      <c r="G79" s="189">
        <f>IF('Order Form Group 1'!G73="",0,'Order Form Group 1'!G73)</f>
        <v>0</v>
      </c>
      <c r="H79" s="190">
        <f>G79*G$68</f>
        <v>0</v>
      </c>
      <c r="K79" s="184" t="str">
        <f>K$69</f>
        <v>16mm  EPB  FireSmart®</v>
      </c>
      <c r="M79" s="188">
        <f>IF('Order Form Group 1'!E75="",0,'Order Form Group 1'!E75)</f>
        <v>0</v>
      </c>
      <c r="N79" s="188"/>
      <c r="O79" s="189">
        <f>IF('Order Form Group 1'!G75="",0,'Order Form Group 1'!G75)</f>
        <v>0</v>
      </c>
      <c r="P79" s="191">
        <f>O79*O$69</f>
        <v>0</v>
      </c>
    </row>
    <row r="80" spans="2:16" ht="15.75" x14ac:dyDescent="0.25">
      <c r="B80" s="184" t="str">
        <f>B$70</f>
        <v>13mm  EPB  MultiSmart®  :   (NoiseSmart® &amp;  BraceSmart®)</v>
      </c>
      <c r="E80" s="188">
        <f>IF('Order Form Group 1'!E74="",0,'Order Form Group 1'!E74)</f>
        <v>0</v>
      </c>
      <c r="F80" s="188"/>
      <c r="G80" s="189">
        <f>IF('Order Form Group 1'!G74="",0,'Order Form Group 1'!G74)</f>
        <v>0</v>
      </c>
      <c r="H80" s="190">
        <f>G80*G$70</f>
        <v>0</v>
      </c>
      <c r="K80" s="184" t="str">
        <f>K$70</f>
        <v>25mm  KNAUF/USGBORAL  ShaftLine</v>
      </c>
      <c r="M80" s="188">
        <f>IF('Order Form Group 1'!X74="",0,'Order Form Group 1'!W74)</f>
        <v>0</v>
      </c>
      <c r="N80" s="188"/>
      <c r="O80" s="189">
        <f>IF('Order Form Group 1'!Z74="",0,'Order Form Group 1'!Y74)</f>
        <v>0</v>
      </c>
      <c r="P80" s="191">
        <f>O80*O$70</f>
        <v>0</v>
      </c>
    </row>
    <row r="81" spans="2:21" x14ac:dyDescent="0.25">
      <c r="E81" s="188"/>
      <c r="F81" s="188"/>
      <c r="G81" s="189"/>
      <c r="M81" s="188"/>
      <c r="N81" s="188"/>
      <c r="O81" s="189"/>
    </row>
    <row r="82" spans="2:21" ht="15.75" thickBot="1" x14ac:dyDescent="0.3">
      <c r="E82" s="192">
        <f>SUM(E74:E80)</f>
        <v>0</v>
      </c>
      <c r="F82" s="188"/>
      <c r="G82" s="193">
        <f>SUM(G74:G80)</f>
        <v>0</v>
      </c>
      <c r="H82" s="194">
        <f>SUM(H74:H80)</f>
        <v>0</v>
      </c>
      <c r="M82" s="192">
        <f>SUM(M74:M80)</f>
        <v>0</v>
      </c>
      <c r="N82" s="188"/>
      <c r="O82" s="193">
        <f>SUM(O74:O80)</f>
        <v>0</v>
      </c>
      <c r="P82" s="195">
        <f>SUM(P74:P80)</f>
        <v>0</v>
      </c>
      <c r="Q82" s="196">
        <f>E82+M82</f>
        <v>0</v>
      </c>
      <c r="R82" s="196"/>
      <c r="S82" s="197">
        <f>G82+O82</f>
        <v>0</v>
      </c>
      <c r="T82" s="196">
        <f>H82+P82</f>
        <v>0</v>
      </c>
    </row>
    <row r="83" spans="2:21" ht="15.75" thickTop="1" x14ac:dyDescent="0.25">
      <c r="E83" s="188"/>
      <c r="F83" s="188"/>
      <c r="G83" s="189"/>
      <c r="M83" s="188"/>
      <c r="N83" s="188"/>
      <c r="O83" s="189"/>
      <c r="T83" s="105">
        <f>IF(T82&lt;T$63,T82,T82/1000)</f>
        <v>0</v>
      </c>
      <c r="U83" s="105" t="str">
        <f>IF(T82&lt;T$63,"Kilos","Tonne")</f>
        <v>Kilos</v>
      </c>
    </row>
    <row r="84" spans="2:21" x14ac:dyDescent="0.25">
      <c r="B84" s="135"/>
      <c r="E84" s="188"/>
      <c r="F84" s="188"/>
      <c r="G84" s="189"/>
      <c r="M84" s="188"/>
      <c r="N84" s="188"/>
      <c r="O84" s="189"/>
      <c r="T84" s="105">
        <f>IF(U83="Kilos",ROUND(T83,1),T83)</f>
        <v>0</v>
      </c>
    </row>
    <row r="85" spans="2:21" x14ac:dyDescent="0.25">
      <c r="B85" s="135"/>
      <c r="E85" s="188"/>
      <c r="F85" s="188"/>
      <c r="G85" s="189"/>
      <c r="M85" s="188"/>
      <c r="N85" s="188"/>
      <c r="O85" s="189"/>
    </row>
    <row r="86" spans="2:21" x14ac:dyDescent="0.25">
      <c r="B86" s="135"/>
      <c r="E86" s="188"/>
      <c r="F86" s="188"/>
      <c r="G86" s="189"/>
      <c r="M86" s="188"/>
      <c r="N86" s="188"/>
      <c r="O86" s="189"/>
    </row>
    <row r="87" spans="2:21" x14ac:dyDescent="0.25">
      <c r="B87" s="105" t="s">
        <v>98</v>
      </c>
      <c r="E87" s="188"/>
      <c r="F87" s="188"/>
      <c r="G87" s="189"/>
      <c r="K87" s="105" t="s">
        <v>98</v>
      </c>
      <c r="L87" s="105" t="s">
        <v>1</v>
      </c>
      <c r="M87" s="188"/>
      <c r="N87" s="188"/>
      <c r="O87" s="189"/>
    </row>
    <row r="88" spans="2:21" ht="15.75" x14ac:dyDescent="0.25">
      <c r="B88" s="181" t="str">
        <f t="shared" ref="B88:B91" si="0">B74</f>
        <v>10mm  EPB®  Standard</v>
      </c>
      <c r="E88" s="188">
        <f>IF('Order Form Group 2'!E70="",0,'Order Form Group 2'!E70)</f>
        <v>0</v>
      </c>
      <c r="F88" s="188"/>
      <c r="G88" s="189">
        <f>IF('Order Form Group 2'!G70="",0,'Order Form Group 2'!G70)</f>
        <v>0</v>
      </c>
      <c r="H88" s="190">
        <f>G88*G$64</f>
        <v>0</v>
      </c>
      <c r="K88" s="184" t="str">
        <f t="shared" ref="K88:K89" si="1">K74</f>
        <v>10mm  EPB  AquaSmart®</v>
      </c>
      <c r="M88" s="188">
        <f>IF('Order Form Group 2'!M72="",0,'Order Form Group 2'!M72)</f>
        <v>0</v>
      </c>
      <c r="N88" s="188"/>
      <c r="O88" s="189">
        <f>IF('Order Form Group 2'!O72="",0,'Order Form Group 2'!O72)</f>
        <v>0</v>
      </c>
      <c r="P88" s="190">
        <f>O88*O$64</f>
        <v>0</v>
      </c>
    </row>
    <row r="89" spans="2:21" ht="15.75" x14ac:dyDescent="0.25">
      <c r="B89" s="181" t="str">
        <f t="shared" si="0"/>
        <v>10mm  EPB®  Standard  WIDE    TE/SE</v>
      </c>
      <c r="E89" s="188">
        <f>IF('Order Form Group 2'!E71="",0,'Order Form Group 2'!E71)</f>
        <v>0</v>
      </c>
      <c r="F89" s="188"/>
      <c r="G89" s="189">
        <f>IF('Order Form Group 2'!G71="",0,'Order Form Group 2'!G71)</f>
        <v>0</v>
      </c>
      <c r="H89" s="190">
        <f>G89*G$65</f>
        <v>0</v>
      </c>
      <c r="K89" s="184" t="str">
        <f t="shared" si="1"/>
        <v>10mm EPB AquaSmart  Wide</v>
      </c>
    </row>
    <row r="90" spans="2:21" ht="15.75" x14ac:dyDescent="0.25">
      <c r="B90" s="184" t="str">
        <f t="shared" si="0"/>
        <v>10mm  EPB  CeilingSmart®  :       Spans 600mm centre ceiling battens</v>
      </c>
      <c r="E90" s="188">
        <f>IF('Order Form Group 2'!M70="",0,'Order Form Group 2'!M70)</f>
        <v>0</v>
      </c>
      <c r="F90" s="188"/>
      <c r="G90" s="189">
        <f>IF('Order Form Group 2'!O70="",0,'Order Form Group 2'!O70)</f>
        <v>0</v>
      </c>
      <c r="H90" s="190">
        <f>G90*G$66</f>
        <v>0</v>
      </c>
      <c r="K90" s="184" t="str">
        <f>K76</f>
        <v xml:space="preserve">13mm  EPB  AquaSmart®  </v>
      </c>
      <c r="M90" s="188">
        <f>IF('Order Form Group 2'!M73="",0,'Order Form Group 2'!M73)</f>
        <v>0</v>
      </c>
      <c r="N90" s="188"/>
      <c r="O90" s="189">
        <f>IF('Order Form Group 2'!O73="",0,'Order Form Group 2'!O73)</f>
        <v>0</v>
      </c>
      <c r="P90" s="190">
        <f>O90*O$66</f>
        <v>0</v>
      </c>
    </row>
    <row r="91" spans="2:21" ht="15.75" x14ac:dyDescent="0.25">
      <c r="B91" s="181" t="str">
        <f t="shared" si="0"/>
        <v>13mm  EPB®  Standard</v>
      </c>
      <c r="E91" s="188">
        <f>IF('Order Form Group 2'!M71="",0,'Order Form Group 2'!M71)</f>
        <v>0</v>
      </c>
      <c r="F91" s="188"/>
      <c r="G91" s="189">
        <f>IF('Order Form Group 2'!O71="",0,'Order Form Group 2'!O71)</f>
        <v>0</v>
      </c>
      <c r="H91" s="190">
        <f>G91*G$67</f>
        <v>0</v>
      </c>
      <c r="K91" s="184" t="str">
        <f>K77</f>
        <v>10mm  EPB  FireSmart®</v>
      </c>
      <c r="M91" s="188">
        <f>IF('Order Form Group 2'!M74="",0,'Order Form Group 2'!M74)</f>
        <v>0</v>
      </c>
      <c r="N91" s="188"/>
      <c r="O91" s="189">
        <f>IF('Order Form Group 2'!O74="",0,'Order Form Group 2'!O74)</f>
        <v>0</v>
      </c>
      <c r="P91" s="190">
        <f>O91*O$67</f>
        <v>0</v>
      </c>
    </row>
    <row r="92" spans="2:21" ht="15.75" x14ac:dyDescent="0.25">
      <c r="B92" s="184" t="str">
        <f>B78</f>
        <v>10mm  EPB  MultiSmart®  :    (BraceSmart®  &amp; NoiseSmart®)</v>
      </c>
      <c r="E92" s="188">
        <f>IF('Order Form Group 2'!E72="",0,'Order Form Group 2'!E72)</f>
        <v>0</v>
      </c>
      <c r="F92" s="188"/>
      <c r="G92" s="189">
        <f>IF('Order Form Group 2'!G72="",0,'Order Form Group 2'!G72)</f>
        <v>0</v>
      </c>
      <c r="H92" s="190">
        <f>G92*G$68</f>
        <v>0</v>
      </c>
      <c r="K92" s="184" t="str">
        <f>K78</f>
        <v>13mm  EPB  FireSmart®</v>
      </c>
      <c r="M92" s="188">
        <f>IF('Order Form Group 2'!M75="",0,'Order Form Group 2'!M75)</f>
        <v>0</v>
      </c>
      <c r="N92" s="188"/>
      <c r="O92" s="189">
        <f>IF('Order Form Group 2'!O75="",0,'Order Form Group 2'!O75)</f>
        <v>0</v>
      </c>
      <c r="P92" s="190">
        <f>O92*O$68</f>
        <v>0</v>
      </c>
    </row>
    <row r="93" spans="2:21" ht="15.75" x14ac:dyDescent="0.25">
      <c r="B93" s="184" t="str">
        <f>B79</f>
        <v>10mm  EPB  MultiSmart®  WIDE TE/SE   (BraceSmart®  &amp; NoiseSmart®)</v>
      </c>
      <c r="E93" s="188">
        <f>IF('Order Form Group 2'!E73="",0,'Order Form Group 2'!E73)</f>
        <v>0</v>
      </c>
      <c r="G93" s="189">
        <f>IF('Order Form Group 2'!G73="",0,'Order Form Group 2'!G73)</f>
        <v>0</v>
      </c>
      <c r="H93" s="190">
        <f>G93*G$68</f>
        <v>0</v>
      </c>
      <c r="K93" s="184" t="str">
        <f>K79</f>
        <v>16mm  EPB  FireSmart®</v>
      </c>
      <c r="M93" s="188">
        <f>IF('Order Form Group 2'!E75="",0,'Order Form Group 2'!E75)</f>
        <v>0</v>
      </c>
      <c r="N93" s="188"/>
      <c r="O93" s="189">
        <f>IF('Order Form Group 2'!G75="",0,'Order Form Group 2'!G75)</f>
        <v>0</v>
      </c>
      <c r="P93" s="190">
        <f>O93*O$69</f>
        <v>0</v>
      </c>
    </row>
    <row r="94" spans="2:21" ht="15.75" x14ac:dyDescent="0.25">
      <c r="B94" s="184" t="str">
        <f>B80</f>
        <v>13mm  EPB  MultiSmart®  :   (NoiseSmart® &amp;  BraceSmart®)</v>
      </c>
      <c r="E94" s="188">
        <f>IF('Order Form Group 2'!E74="",0,'Order Form Group 2'!E74)</f>
        <v>0</v>
      </c>
      <c r="F94" s="188"/>
      <c r="G94" s="189">
        <f>IF('Order Form Group 2'!G74="",0,'Order Form Group 2'!G74)</f>
        <v>0</v>
      </c>
      <c r="H94" s="190">
        <f>G94*G$70</f>
        <v>0</v>
      </c>
      <c r="K94" s="187" t="str">
        <f>K80</f>
        <v>25mm  KNAUF/USGBORAL  ShaftLine</v>
      </c>
      <c r="M94" s="188">
        <f>IF('Order Form Group 2'!X74="",0,'Order Form Group 2'!X74)</f>
        <v>0</v>
      </c>
      <c r="N94" s="188"/>
      <c r="O94" s="189">
        <f>IF('Order Form Group 2'!Z74="",0,'Order Form Group 2'!Z74)</f>
        <v>0</v>
      </c>
      <c r="P94" s="190">
        <f>O94*O$70</f>
        <v>0</v>
      </c>
    </row>
    <row r="95" spans="2:21" x14ac:dyDescent="0.25">
      <c r="E95" s="188"/>
      <c r="F95" s="188"/>
      <c r="G95" s="189"/>
    </row>
    <row r="96" spans="2:21" ht="15.75" thickBot="1" x14ac:dyDescent="0.3">
      <c r="E96" s="192">
        <f>SUM(E88:E94)</f>
        <v>0</v>
      </c>
      <c r="F96" s="192"/>
      <c r="G96" s="193">
        <f>SUM(G88:G94)</f>
        <v>0</v>
      </c>
      <c r="H96" s="195">
        <f>SUM(H88:H94)</f>
        <v>0</v>
      </c>
      <c r="M96" s="192">
        <f>SUM(M88:M94)</f>
        <v>0</v>
      </c>
      <c r="N96" s="192"/>
      <c r="O96" s="193">
        <f>SUM(O88:O94)</f>
        <v>0</v>
      </c>
      <c r="P96" s="195">
        <f>SUM(P88:P94)</f>
        <v>0</v>
      </c>
      <c r="Q96" s="196">
        <f>E96+M96</f>
        <v>0</v>
      </c>
      <c r="R96" s="196"/>
      <c r="S96" s="196">
        <f>G96+O96</f>
        <v>0</v>
      </c>
      <c r="T96" s="196">
        <f>H96+P96</f>
        <v>0</v>
      </c>
    </row>
    <row r="97" spans="2:21" ht="15.75" thickTop="1" x14ac:dyDescent="0.25">
      <c r="E97" s="188"/>
      <c r="F97" s="188"/>
      <c r="G97" s="189"/>
      <c r="M97" s="188"/>
      <c r="N97" s="188"/>
      <c r="O97" s="189"/>
      <c r="T97" s="105">
        <f>IF(T96&lt;T$63,T96,T96/1000)</f>
        <v>0</v>
      </c>
      <c r="U97" s="105" t="str">
        <f>IF(T96&lt;T$63,"Kilos","Tonne")</f>
        <v>Kilos</v>
      </c>
    </row>
    <row r="98" spans="2:21" x14ac:dyDescent="0.25">
      <c r="E98" s="188"/>
      <c r="F98" s="188"/>
      <c r="G98" s="189"/>
      <c r="M98" s="188"/>
      <c r="N98" s="188"/>
      <c r="O98" s="189"/>
      <c r="T98" s="105">
        <f>IF(U97="Kilos",ROUND(T97,1),T97)</f>
        <v>0</v>
      </c>
    </row>
    <row r="99" spans="2:21" x14ac:dyDescent="0.25">
      <c r="E99" s="188"/>
      <c r="F99" s="188"/>
      <c r="G99" s="189"/>
      <c r="M99" s="188"/>
      <c r="N99" s="188"/>
      <c r="O99" s="189"/>
    </row>
    <row r="100" spans="2:21" x14ac:dyDescent="0.25">
      <c r="B100" s="105" t="s">
        <v>99</v>
      </c>
      <c r="E100" s="188"/>
      <c r="F100" s="188"/>
      <c r="G100" s="189"/>
      <c r="K100" s="105" t="s">
        <v>99</v>
      </c>
      <c r="M100" s="188"/>
      <c r="N100" s="188"/>
      <c r="O100" s="189"/>
      <c r="T100" s="189"/>
    </row>
    <row r="101" spans="2:21" ht="15.75" x14ac:dyDescent="0.25">
      <c r="B101" s="181" t="str">
        <f t="shared" ref="B101:B107" si="2">B88</f>
        <v>10mm  EPB®  Standard</v>
      </c>
      <c r="E101" s="188">
        <f>IF('Order Form Group 3'!E70="",0,'Order Form Group 3'!E70)</f>
        <v>0</v>
      </c>
      <c r="F101" s="188"/>
      <c r="G101" s="189">
        <f>IF('Order Form Group 3'!G70="",0,'Order Form Group 3'!G70)</f>
        <v>0</v>
      </c>
      <c r="H101" s="190">
        <f>G101*G$64</f>
        <v>0</v>
      </c>
      <c r="K101" s="184" t="str">
        <f t="shared" ref="K101:K107" si="3">K88</f>
        <v>10mm  EPB  AquaSmart®</v>
      </c>
      <c r="M101" s="188">
        <f>IF('Order Form Group 3'!M72="",0,'Order Form Group 3'!M72)</f>
        <v>0</v>
      </c>
      <c r="N101" s="188"/>
      <c r="O101" s="189">
        <f>IF('Order Form Group 3'!O72="",0,'Order Form Group 3'!O72)</f>
        <v>0</v>
      </c>
      <c r="P101" s="190">
        <f>O101*O$64</f>
        <v>0</v>
      </c>
    </row>
    <row r="102" spans="2:21" ht="15.75" x14ac:dyDescent="0.25">
      <c r="B102" s="181" t="str">
        <f t="shared" si="2"/>
        <v>10mm  EPB®  Standard  WIDE    TE/SE</v>
      </c>
      <c r="E102" s="188">
        <f>IF('Order Form Group 3'!E71="",0,'Order Form Group 3'!E71)</f>
        <v>0</v>
      </c>
      <c r="F102" s="188"/>
      <c r="G102" s="189">
        <f>IF('Order Form Group 3'!G71="",0,'Order Form Group 3'!G71)</f>
        <v>0</v>
      </c>
      <c r="H102" s="190">
        <f>G102*G$65</f>
        <v>0</v>
      </c>
      <c r="K102" s="184" t="str">
        <f t="shared" si="3"/>
        <v>10mm EPB AquaSmart  Wide</v>
      </c>
    </row>
    <row r="103" spans="2:21" ht="15.75" x14ac:dyDescent="0.25">
      <c r="B103" s="184" t="str">
        <f t="shared" si="2"/>
        <v>10mm  EPB  CeilingSmart®  :       Spans 600mm centre ceiling battens</v>
      </c>
      <c r="E103" s="188">
        <f>IF('Order Form Group 3'!M70="",0,'Order Form Group 3'!M70)</f>
        <v>0</v>
      </c>
      <c r="F103" s="188"/>
      <c r="G103" s="189">
        <f>IF('Order Form Group 3'!O70="",0,'Order Form Group 3'!O70)</f>
        <v>0</v>
      </c>
      <c r="H103" s="190">
        <f>G103*G$66</f>
        <v>0</v>
      </c>
      <c r="K103" s="184" t="str">
        <f t="shared" si="3"/>
        <v xml:space="preserve">13mm  EPB  AquaSmart®  </v>
      </c>
      <c r="M103" s="188">
        <f>IF('Order Form Group 3'!M73="",0,'Order Form Group 3'!M73)</f>
        <v>0</v>
      </c>
      <c r="N103" s="188"/>
      <c r="O103" s="189">
        <f>IF('Order Form Group 3'!O73="",0,'Order Form Group 3'!O73)</f>
        <v>0</v>
      </c>
      <c r="P103" s="190">
        <f>O103*O$66</f>
        <v>0</v>
      </c>
    </row>
    <row r="104" spans="2:21" ht="15.75" x14ac:dyDescent="0.25">
      <c r="B104" s="181" t="str">
        <f t="shared" si="2"/>
        <v>13mm  EPB®  Standard</v>
      </c>
      <c r="E104" s="188">
        <f>IF('Order Form Group 3'!M71="",0,'Order Form Group 3'!M71)</f>
        <v>0</v>
      </c>
      <c r="F104" s="188"/>
      <c r="G104" s="189">
        <f>IF('Order Form Group 3'!O71="",0,'Order Form Group 3'!O71)</f>
        <v>0</v>
      </c>
      <c r="H104" s="190">
        <f>G104*G$67</f>
        <v>0</v>
      </c>
      <c r="K104" s="184" t="str">
        <f t="shared" si="3"/>
        <v>10mm  EPB  FireSmart®</v>
      </c>
      <c r="M104" s="188">
        <f>IF('Order Form Group 3'!M74="",0,'Order Form Group 3'!M74)</f>
        <v>0</v>
      </c>
      <c r="N104" s="188"/>
      <c r="O104" s="189">
        <f>IF('Order Form Group 3'!O74="",0,'Order Form Group 3'!O74)</f>
        <v>0</v>
      </c>
      <c r="P104" s="190">
        <f>O104*O$67</f>
        <v>0</v>
      </c>
    </row>
    <row r="105" spans="2:21" ht="15.75" x14ac:dyDescent="0.25">
      <c r="B105" s="184" t="str">
        <f t="shared" si="2"/>
        <v>10mm  EPB  MultiSmart®  :    (BraceSmart®  &amp; NoiseSmart®)</v>
      </c>
      <c r="E105" s="188">
        <f>IF('Order Form Group 3'!E72="",0,'Order Form Group 3'!E72)</f>
        <v>0</v>
      </c>
      <c r="F105" s="188"/>
      <c r="G105" s="189">
        <f>IF('Order Form Group 3'!G72="",0,'Order Form Group 3'!G72)</f>
        <v>0</v>
      </c>
      <c r="H105" s="190">
        <f>G105*G$68</f>
        <v>0</v>
      </c>
      <c r="K105" s="184" t="str">
        <f t="shared" si="3"/>
        <v>13mm  EPB  FireSmart®</v>
      </c>
      <c r="M105" s="188">
        <f>IF('Order Form Group 3'!M75="",0,'Order Form Group 3'!M75)</f>
        <v>0</v>
      </c>
      <c r="N105" s="188"/>
      <c r="O105" s="189">
        <f>IF('Order Form Group 3'!O75="",0,'Order Form Group 3'!O75)</f>
        <v>0</v>
      </c>
      <c r="P105" s="190">
        <f>O105*O$68</f>
        <v>0</v>
      </c>
    </row>
    <row r="106" spans="2:21" ht="15.75" x14ac:dyDescent="0.25">
      <c r="B106" s="184" t="str">
        <f t="shared" si="2"/>
        <v>10mm  EPB  MultiSmart®  WIDE TE/SE   (BraceSmart®  &amp; NoiseSmart®)</v>
      </c>
      <c r="E106" s="188">
        <f>IF('Order Form Group 3'!E73="",0,'Order Form Group 3'!E73)</f>
        <v>0</v>
      </c>
      <c r="F106" s="188"/>
      <c r="G106" s="189">
        <f>IF('Order Form Group 3'!G73="",0,'Order Form Group 3'!G73)</f>
        <v>0</v>
      </c>
      <c r="H106" s="190">
        <f>G106*G$68</f>
        <v>0</v>
      </c>
      <c r="K106" s="184" t="str">
        <f t="shared" si="3"/>
        <v>16mm  EPB  FireSmart®</v>
      </c>
      <c r="M106" s="188">
        <f>IF('Order Form Group 3'!E75="",0,'Order Form Group 3'!E75)</f>
        <v>0</v>
      </c>
      <c r="N106" s="188"/>
      <c r="O106" s="189">
        <f>IF('Order Form Group 3'!G75="",0,'Order Form Group 3'!G75)</f>
        <v>0</v>
      </c>
      <c r="P106" s="190">
        <f>O106*O$69</f>
        <v>0</v>
      </c>
    </row>
    <row r="107" spans="2:21" ht="15.75" x14ac:dyDescent="0.25">
      <c r="B107" s="184" t="str">
        <f t="shared" si="2"/>
        <v>13mm  EPB  MultiSmart®  :   (NoiseSmart® &amp;  BraceSmart®)</v>
      </c>
      <c r="E107" s="188">
        <f>IF('Order Form Group 3'!E74="",0,'Order Form Group 3'!E74)</f>
        <v>0</v>
      </c>
      <c r="F107" s="188"/>
      <c r="G107" s="189">
        <f>IF('Order Form Group 3'!G74="",0,'Order Form Group 3'!G74)</f>
        <v>0</v>
      </c>
      <c r="H107" s="190">
        <f>G107*G$70</f>
        <v>0</v>
      </c>
      <c r="K107" s="187" t="str">
        <f t="shared" si="3"/>
        <v>25mm  KNAUF/USGBORAL  ShaftLine</v>
      </c>
      <c r="M107" s="188">
        <f>IF('Order Form Group 3'!W73="",0,'Order Form Group 3'!W73)</f>
        <v>0</v>
      </c>
      <c r="N107" s="188"/>
      <c r="O107" s="189">
        <f>IF('Order Form Group 3'!Y73="",0,'Order Form Group 3'!Y73)</f>
        <v>0</v>
      </c>
      <c r="P107" s="190">
        <f>O107*O$70</f>
        <v>0</v>
      </c>
    </row>
    <row r="108" spans="2:21" x14ac:dyDescent="0.25">
      <c r="E108" s="188"/>
      <c r="F108" s="188"/>
      <c r="G108" s="189"/>
      <c r="M108" s="188"/>
      <c r="N108" s="188"/>
      <c r="O108" s="189"/>
    </row>
    <row r="109" spans="2:21" ht="15.75" thickBot="1" x14ac:dyDescent="0.3">
      <c r="E109" s="192">
        <f>SUM(E101:E107)</f>
        <v>0</v>
      </c>
      <c r="F109" s="192"/>
      <c r="G109" s="193">
        <f>SUM(G101:G107)</f>
        <v>0</v>
      </c>
      <c r="H109" s="194">
        <f>SUM(H101:H107)</f>
        <v>0</v>
      </c>
      <c r="M109" s="192">
        <f>SUM(M101:M107)</f>
        <v>0</v>
      </c>
      <c r="N109" s="192"/>
      <c r="O109" s="193">
        <f>SUM(O101:O107)</f>
        <v>0</v>
      </c>
      <c r="P109" s="195">
        <f>SUM(P101:P107)</f>
        <v>0</v>
      </c>
      <c r="Q109" s="196">
        <f>E109+M109</f>
        <v>0</v>
      </c>
      <c r="R109" s="196"/>
      <c r="S109" s="196">
        <f>G109+O109</f>
        <v>0</v>
      </c>
      <c r="T109" s="196">
        <f>H109+P109</f>
        <v>0</v>
      </c>
    </row>
    <row r="110" spans="2:21" ht="15.75" thickTop="1" x14ac:dyDescent="0.25">
      <c r="E110" s="188"/>
      <c r="F110" s="188"/>
      <c r="G110" s="189"/>
      <c r="M110" s="188"/>
      <c r="N110" s="188"/>
      <c r="O110" s="189"/>
      <c r="T110" s="105">
        <f>IF(T109&lt;T$63,T109,T109/1000)</f>
        <v>0</v>
      </c>
      <c r="U110" s="105" t="str">
        <f>IF(T109&lt;T$63,"Kilos","Tonne")</f>
        <v>Kilos</v>
      </c>
    </row>
    <row r="111" spans="2:21" x14ac:dyDescent="0.25">
      <c r="E111" s="188"/>
      <c r="F111" s="188"/>
      <c r="G111" s="189"/>
      <c r="M111" s="188"/>
      <c r="N111" s="188"/>
      <c r="O111" s="189"/>
      <c r="T111" s="105">
        <f>IF(U110="Kilos",ROUND(T110,1),T110)</f>
        <v>0</v>
      </c>
    </row>
    <row r="112" spans="2:21" x14ac:dyDescent="0.25">
      <c r="B112" s="105" t="s">
        <v>100</v>
      </c>
      <c r="E112" s="188"/>
      <c r="F112" s="188"/>
      <c r="G112" s="189"/>
      <c r="K112" s="105" t="s">
        <v>100</v>
      </c>
      <c r="M112" s="188"/>
      <c r="N112" s="188"/>
      <c r="O112" s="189"/>
    </row>
    <row r="113" spans="2:21" ht="15.75" x14ac:dyDescent="0.25">
      <c r="B113" s="181" t="str">
        <f>B101</f>
        <v>10mm  EPB®  Standard</v>
      </c>
      <c r="E113" s="188">
        <f>IF('Order Form Group 4'!E70="",0,'Order Form Group 4'!E70)</f>
        <v>0</v>
      </c>
      <c r="F113" s="188"/>
      <c r="G113" s="189">
        <f>IF('Order Form Group 4'!G70="",0,'Order Form Group 4'!G70)</f>
        <v>0</v>
      </c>
      <c r="H113" s="189">
        <f>G113*G$64</f>
        <v>0</v>
      </c>
      <c r="K113" s="184" t="str">
        <f t="shared" ref="K113:K119" si="4">K101</f>
        <v>10mm  EPB  AquaSmart®</v>
      </c>
      <c r="M113" s="188">
        <f>IF('Order Form Group 4'!M72="",0,'Order Form Group 4'!M72)</f>
        <v>0</v>
      </c>
      <c r="N113" s="188"/>
      <c r="O113" s="189">
        <f>IF('Order Form Group 4'!O72="",0,'Order Form Group 4'!O72)</f>
        <v>0</v>
      </c>
      <c r="P113" s="190">
        <f>O113*O$64</f>
        <v>0</v>
      </c>
    </row>
    <row r="114" spans="2:21" ht="15.75" x14ac:dyDescent="0.25">
      <c r="B114" s="181" t="str">
        <f t="shared" ref="B114:B116" si="5">B102</f>
        <v>10mm  EPB®  Standard  WIDE    TE/SE</v>
      </c>
      <c r="E114" s="188">
        <f>IF('Order Form Group 4'!E71="",0,'Order Form Group 4'!E71)</f>
        <v>0</v>
      </c>
      <c r="F114" s="188"/>
      <c r="G114" s="189">
        <f>IF('Order Form Group 4'!G71="",0,'Order Form Group 4'!G71)</f>
        <v>0</v>
      </c>
      <c r="H114" s="189">
        <f>G114*G$65</f>
        <v>0</v>
      </c>
      <c r="K114" s="184" t="str">
        <f t="shared" si="4"/>
        <v>10mm EPB AquaSmart  Wide</v>
      </c>
    </row>
    <row r="115" spans="2:21" ht="15.75" x14ac:dyDescent="0.25">
      <c r="B115" s="184" t="str">
        <f t="shared" si="5"/>
        <v>10mm  EPB  CeilingSmart®  :       Spans 600mm centre ceiling battens</v>
      </c>
      <c r="E115" s="188">
        <f>IF('Order Form Group 4'!M70="",0,'Order Form Group 4'!M70)</f>
        <v>0</v>
      </c>
      <c r="F115" s="188"/>
      <c r="G115" s="189">
        <f>IF('Order Form Group 4'!O70="",0,'Order Form Group 4'!O70)</f>
        <v>0</v>
      </c>
      <c r="H115" s="189">
        <f>G115*G$66</f>
        <v>0</v>
      </c>
      <c r="K115" s="184" t="str">
        <f t="shared" si="4"/>
        <v xml:space="preserve">13mm  EPB  AquaSmart®  </v>
      </c>
      <c r="M115" s="188">
        <f>IF('Order Form Group 4'!M73="",0,'Order Form Group 4'!M73)</f>
        <v>0</v>
      </c>
      <c r="N115" s="188"/>
      <c r="O115" s="189">
        <f>IF('Order Form Group 4'!O73="",0,'Order Form Group 4'!O73)</f>
        <v>0</v>
      </c>
      <c r="P115" s="190">
        <f>O115*O$66</f>
        <v>0</v>
      </c>
    </row>
    <row r="116" spans="2:21" ht="15.75" x14ac:dyDescent="0.25">
      <c r="B116" s="181" t="str">
        <f t="shared" si="5"/>
        <v>13mm  EPB®  Standard</v>
      </c>
      <c r="E116" s="188">
        <f>IF('Order Form Group 4'!M71="",0,'Order Form Group 4'!M71)</f>
        <v>0</v>
      </c>
      <c r="F116" s="188"/>
      <c r="G116" s="189">
        <f>IF('Order Form Group 4'!O71="",0,'Order Form Group 4'!O71)</f>
        <v>0</v>
      </c>
      <c r="H116" s="189">
        <f>G116*G$67</f>
        <v>0</v>
      </c>
      <c r="K116" s="184" t="str">
        <f t="shared" si="4"/>
        <v>10mm  EPB  FireSmart®</v>
      </c>
      <c r="M116" s="188">
        <f>IF('Order Form Group 4'!M74="",0,'Order Form Group 4'!M74)</f>
        <v>0</v>
      </c>
      <c r="N116" s="188"/>
      <c r="O116" s="189">
        <f>IF('Order Form Group 4'!O74="",0,'Order Form Group 4'!O74)</f>
        <v>0</v>
      </c>
      <c r="P116" s="190">
        <f>O116*O$67</f>
        <v>0</v>
      </c>
    </row>
    <row r="117" spans="2:21" ht="15.75" x14ac:dyDescent="0.25">
      <c r="B117" s="184" t="str">
        <f>B105</f>
        <v>10mm  EPB  MultiSmart®  :    (BraceSmart®  &amp; NoiseSmart®)</v>
      </c>
      <c r="E117" s="188">
        <f>IF('Order Form Group 4'!E72="",0,'Order Form Group 4'!E72)</f>
        <v>0</v>
      </c>
      <c r="F117" s="188"/>
      <c r="G117" s="189">
        <f>IF('Order Form Group 4'!G72="",0,'Order Form Group 4'!G72)</f>
        <v>0</v>
      </c>
      <c r="H117" s="189">
        <f>G117*G$68</f>
        <v>0</v>
      </c>
      <c r="K117" s="184" t="str">
        <f t="shared" si="4"/>
        <v>13mm  EPB  FireSmart®</v>
      </c>
      <c r="M117" s="188">
        <f>IF('Order Form Group 4'!M75="",0,'Order Form Group 4'!M75)</f>
        <v>0</v>
      </c>
      <c r="N117" s="188"/>
      <c r="O117" s="189">
        <f>IF('Order Form Group 4'!O75="",0,'Order Form Group 4'!O75)</f>
        <v>0</v>
      </c>
      <c r="P117" s="190">
        <f>O117*O$68</f>
        <v>0</v>
      </c>
    </row>
    <row r="118" spans="2:21" ht="15.75" x14ac:dyDescent="0.25">
      <c r="B118" s="184" t="str">
        <f>B106</f>
        <v>10mm  EPB  MultiSmart®  WIDE TE/SE   (BraceSmart®  &amp; NoiseSmart®)</v>
      </c>
      <c r="E118" s="188">
        <f>IF('Order Form Group 4'!E73="",0,'Order Form Group 4'!E73)</f>
        <v>0</v>
      </c>
      <c r="F118" s="188"/>
      <c r="G118" s="189">
        <f>IF('Order Form Group 4'!G73="",0,'Order Form Group 4'!G73)</f>
        <v>0</v>
      </c>
      <c r="H118" s="189">
        <f>G118*G$68</f>
        <v>0</v>
      </c>
      <c r="K118" s="184" t="str">
        <f t="shared" si="4"/>
        <v>16mm  EPB  FireSmart®</v>
      </c>
      <c r="M118" s="188">
        <f>IF('Order Form Group 4'!E75="",0,'Order Form Group 4'!E75)</f>
        <v>0</v>
      </c>
      <c r="N118" s="188"/>
      <c r="O118" s="189">
        <f>IF('Order Form Group 4'!G75="",0,'Order Form Group 4'!G75)</f>
        <v>0</v>
      </c>
      <c r="P118" s="190">
        <f>O118*O$69</f>
        <v>0</v>
      </c>
    </row>
    <row r="119" spans="2:21" ht="15.75" x14ac:dyDescent="0.25">
      <c r="B119" s="184" t="str">
        <f>B107</f>
        <v>13mm  EPB  MultiSmart®  :   (NoiseSmart® &amp;  BraceSmart®)</v>
      </c>
      <c r="E119" s="188">
        <f>IF('Order Form Group 4'!E74="",0,'Order Form Group 4'!E74)</f>
        <v>0</v>
      </c>
      <c r="F119" s="188"/>
      <c r="G119" s="189">
        <f>IF('Order Form Group 4'!G74="",0,'Order Form Group 4'!G74)</f>
        <v>0</v>
      </c>
      <c r="H119" s="189">
        <f>G119*G$70</f>
        <v>0</v>
      </c>
      <c r="K119" s="187" t="str">
        <f t="shared" si="4"/>
        <v>25mm  KNAUF/USGBORAL  ShaftLine</v>
      </c>
      <c r="M119" s="188">
        <f>IF('Order Form Group 4'!X72="",0,'Order Form Group 4'!X72)</f>
        <v>0</v>
      </c>
      <c r="N119" s="188"/>
      <c r="O119" s="189">
        <f>IF('Order Form Group 4'!Z72="",0,'Order Form Group 4'!Z72)</f>
        <v>0</v>
      </c>
      <c r="P119" s="190">
        <f>O119*O$70</f>
        <v>0</v>
      </c>
    </row>
    <row r="120" spans="2:21" x14ac:dyDescent="0.25">
      <c r="E120" s="188"/>
      <c r="F120" s="188"/>
      <c r="G120" s="189"/>
      <c r="O120" s="189"/>
    </row>
    <row r="121" spans="2:21" ht="15.75" thickBot="1" x14ac:dyDescent="0.3">
      <c r="E121" s="192">
        <f>SUM(E113:E119)</f>
        <v>0</v>
      </c>
      <c r="F121" s="192"/>
      <c r="G121" s="193">
        <f>SUM(G113:G119)</f>
        <v>0</v>
      </c>
      <c r="H121" s="194">
        <f>SUM(H113:H119)</f>
        <v>0</v>
      </c>
      <c r="M121" s="192">
        <f>SUM(M113:M119)</f>
        <v>0</v>
      </c>
      <c r="N121" s="192"/>
      <c r="O121" s="193">
        <f>SUM(O113:O119)</f>
        <v>0</v>
      </c>
      <c r="P121" s="195">
        <f>SUM(P113:P119)</f>
        <v>0</v>
      </c>
      <c r="Q121" s="196">
        <f>E121+M121</f>
        <v>0</v>
      </c>
      <c r="R121" s="196"/>
      <c r="S121" s="196">
        <f>G121+O121</f>
        <v>0</v>
      </c>
      <c r="T121" s="196">
        <f>H121+P121</f>
        <v>0</v>
      </c>
    </row>
    <row r="122" spans="2:21" ht="15.75" thickTop="1" x14ac:dyDescent="0.25">
      <c r="E122" s="188"/>
      <c r="F122" s="188"/>
      <c r="T122" s="105">
        <f>IF(T121&lt;T$63,T121,T121/1000)</f>
        <v>0</v>
      </c>
      <c r="U122" s="105" t="str">
        <f>IF(T121&lt;T$63,"Kilos","Tonne")</f>
        <v>Kilos</v>
      </c>
    </row>
    <row r="123" spans="2:21" x14ac:dyDescent="0.25">
      <c r="E123" s="188"/>
      <c r="F123" s="188"/>
      <c r="T123" s="105">
        <f>IF(U122="Kilos",ROUND(T122,1),T122)</f>
        <v>0</v>
      </c>
    </row>
    <row r="124" spans="2:21" ht="15.75" thickBot="1" x14ac:dyDescent="0.3">
      <c r="E124" s="188"/>
      <c r="F124" s="188"/>
    </row>
    <row r="125" spans="2:21" ht="15.75" thickBot="1" x14ac:dyDescent="0.3">
      <c r="E125" s="198">
        <f>E121+E109+E96+E82</f>
        <v>0</v>
      </c>
      <c r="F125" s="189"/>
      <c r="G125" s="189">
        <f>G121+G109+G96+G82</f>
        <v>0</v>
      </c>
      <c r="H125" s="189">
        <f>H121+H109+H96+H82</f>
        <v>0</v>
      </c>
      <c r="M125" s="189">
        <f>M121+M109+M96+M82</f>
        <v>0</v>
      </c>
      <c r="N125" s="189"/>
      <c r="O125" s="189">
        <f>O121+O109+O96+O82</f>
        <v>0</v>
      </c>
      <c r="P125" s="189">
        <f>P121+P109+P96+P82</f>
        <v>0</v>
      </c>
      <c r="Q125" s="189"/>
      <c r="R125" s="189"/>
      <c r="S125" s="199">
        <f>S121+S109+S96+S82</f>
        <v>0</v>
      </c>
      <c r="T125" s="200">
        <f>T121+T109+T96+T82</f>
        <v>0</v>
      </c>
    </row>
    <row r="126" spans="2:21" x14ac:dyDescent="0.25">
      <c r="E126" s="188"/>
      <c r="F126" s="188"/>
      <c r="T126" s="105">
        <f>IF(T125&lt;T$63,T125,T125/1000)</f>
        <v>0</v>
      </c>
      <c r="U126" s="105" t="str">
        <f>IF(T125&lt;T$63,"Kilos","Tonne")</f>
        <v>Kilos</v>
      </c>
    </row>
    <row r="127" spans="2:21" x14ac:dyDescent="0.25">
      <c r="T127" s="105">
        <f>IF(U126="Kilos",ROUND(T126,1),T126)</f>
        <v>0</v>
      </c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56" spans="3:9" x14ac:dyDescent="0.25">
      <c r="C156"/>
      <c r="D156"/>
      <c r="E156"/>
      <c r="F156"/>
      <c r="G156"/>
      <c r="H156"/>
      <c r="I156"/>
    </row>
  </sheetData>
  <sheetProtection sheet="1" objects="1" scenarios="1"/>
  <mergeCells count="48">
    <mergeCell ref="P25:T25"/>
    <mergeCell ref="U25:V25"/>
    <mergeCell ref="S28:T28"/>
    <mergeCell ref="S15:T15"/>
    <mergeCell ref="U15:V15"/>
    <mergeCell ref="T17:V17"/>
    <mergeCell ref="Q17:S17"/>
    <mergeCell ref="P20:R20"/>
    <mergeCell ref="P21:R21"/>
    <mergeCell ref="P18:R18"/>
    <mergeCell ref="P19:R19"/>
    <mergeCell ref="T21:U21"/>
    <mergeCell ref="T18:U18"/>
    <mergeCell ref="T19:U19"/>
    <mergeCell ref="T20:U20"/>
    <mergeCell ref="S27:T27"/>
    <mergeCell ref="U8:V8"/>
    <mergeCell ref="S9:T9"/>
    <mergeCell ref="U9:V9"/>
    <mergeCell ref="P8:T8"/>
    <mergeCell ref="S10:T10"/>
    <mergeCell ref="U14:V14"/>
    <mergeCell ref="U13:V13"/>
    <mergeCell ref="U10:V10"/>
    <mergeCell ref="S11:T11"/>
    <mergeCell ref="U11:V11"/>
    <mergeCell ref="P13:T13"/>
    <mergeCell ref="S14:T14"/>
    <mergeCell ref="U3:V3"/>
    <mergeCell ref="U6:V6"/>
    <mergeCell ref="U4:V4"/>
    <mergeCell ref="S6:T6"/>
    <mergeCell ref="S4:T4"/>
    <mergeCell ref="P3:T3"/>
    <mergeCell ref="S5:T5"/>
    <mergeCell ref="U5:V5"/>
    <mergeCell ref="U27:V27"/>
    <mergeCell ref="U48:V48"/>
    <mergeCell ref="U50:V50"/>
    <mergeCell ref="U28:V28"/>
    <mergeCell ref="U34:V34"/>
    <mergeCell ref="P48:T48"/>
    <mergeCell ref="P50:T50"/>
    <mergeCell ref="S35:T35"/>
    <mergeCell ref="U35:V35"/>
    <mergeCell ref="P33:T33"/>
    <mergeCell ref="U33:V33"/>
    <mergeCell ref="S34:T34"/>
  </mergeCells>
  <conditionalFormatting sqref="T19:T21">
    <cfRule type="expression" dxfId="6" priority="9">
      <formula>$G$4&lt;&gt;1</formula>
    </cfRule>
  </conditionalFormatting>
  <conditionalFormatting sqref="U5:U6">
    <cfRule type="expression" dxfId="5" priority="5">
      <formula>U5=0</formula>
    </cfRule>
  </conditionalFormatting>
  <conditionalFormatting sqref="U10:U11">
    <cfRule type="expression" dxfId="4" priority="3">
      <formula>U10=0</formula>
    </cfRule>
  </conditionalFormatting>
  <conditionalFormatting sqref="U27:U28">
    <cfRule type="expression" dxfId="3" priority="2">
      <formula>U27=0</formula>
    </cfRule>
  </conditionalFormatting>
  <conditionalFormatting sqref="U35">
    <cfRule type="expression" dxfId="2" priority="8">
      <formula>U35=0</formula>
    </cfRule>
  </conditionalFormatting>
  <conditionalFormatting sqref="U15:V15">
    <cfRule type="expression" dxfId="1" priority="1">
      <formula>U15=0</formula>
    </cfRule>
  </conditionalFormatting>
  <conditionalFormatting sqref="U41:V42">
    <cfRule type="expression" dxfId="0" priority="4">
      <formula>U41=0</formula>
    </cfRule>
  </conditionalFormatting>
  <dataValidations disablePrompts="1" count="4">
    <dataValidation type="decimal" allowBlank="1" showInputMessage="1" showErrorMessage="1" sqref="S15 S19:S21" xr:uid="{A74D5779-0A15-47BF-9A50-04329E22E67E}">
      <formula1>0</formula1>
      <formula2>20000</formula2>
    </dataValidation>
    <dataValidation type="whole" allowBlank="1" showInputMessage="1" showErrorMessage="1" sqref="S35 S41:S42 S27:S28 S15" xr:uid="{591C41AB-C81E-466F-A4F2-35FFD01202A2}">
      <formula1>0</formula1>
      <formula2>20000</formula2>
    </dataValidation>
    <dataValidation type="list" allowBlank="1" showInputMessage="1" showErrorMessage="1" sqref="T19:U21" xr:uid="{B6404AC9-A744-4588-ACEF-E9FA93B9C2C9}">
      <formula1>$C$48:$C$58</formula1>
    </dataValidation>
    <dataValidation type="whole" allowBlank="1" showInputMessage="1" showErrorMessage="1" sqref="V19:V21" xr:uid="{531E9EB5-2FF2-4D54-9B37-BA22AFC7D5E8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033040C36704FB43BAE4844976600" ma:contentTypeVersion="16" ma:contentTypeDescription="Create a new document." ma:contentTypeScope="" ma:versionID="64cb0a8c110fdb51727f4c2b012d1661">
  <xsd:schema xmlns:xsd="http://www.w3.org/2001/XMLSchema" xmlns:xs="http://www.w3.org/2001/XMLSchema" xmlns:p="http://schemas.microsoft.com/office/2006/metadata/properties" xmlns:ns2="f96e1737-b160-4ff4-966a-24b03a0bb625" xmlns:ns3="4abcdf9d-8ae2-4ea5-b5aa-e38e9c40041a" targetNamespace="http://schemas.microsoft.com/office/2006/metadata/properties" ma:root="true" ma:fieldsID="abd167a762e294c7d29906a8c5719e53" ns2:_="" ns3:_="">
    <xsd:import namespace="f96e1737-b160-4ff4-966a-24b03a0bb625"/>
    <xsd:import namespace="4abcdf9d-8ae2-4ea5-b5aa-e38e9c400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e1737-b160-4ff4-966a-24b03a0bb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f72c56-90e9-4902-86eb-5b580783d8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cdf9d-8ae2-4ea5-b5aa-e38e9c40041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098f13e-a716-4464-9cbc-7d8a8c25d674}" ma:internalName="TaxCatchAll" ma:showField="CatchAllData" ma:web="4abcdf9d-8ae2-4ea5-b5aa-e38e9c400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e1737-b160-4ff4-966a-24b03a0bb625">
      <Terms xmlns="http://schemas.microsoft.com/office/infopath/2007/PartnerControls"/>
    </lcf76f155ced4ddcb4097134ff3c332f>
    <TaxCatchAll xmlns="4abcdf9d-8ae2-4ea5-b5aa-e38e9c40041a" xsi:nil="true"/>
  </documentManagement>
</p:properties>
</file>

<file path=customXml/itemProps1.xml><?xml version="1.0" encoding="utf-8"?>
<ds:datastoreItem xmlns:ds="http://schemas.openxmlformats.org/officeDocument/2006/customXml" ds:itemID="{C19718ED-CA02-4D0F-850E-9F42613DFF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D523A8-019D-49E1-BCBD-6CE0B50A35B3}"/>
</file>

<file path=customXml/itemProps3.xml><?xml version="1.0" encoding="utf-8"?>
<ds:datastoreItem xmlns:ds="http://schemas.openxmlformats.org/officeDocument/2006/customXml" ds:itemID="{6BAF1514-D14E-402B-8525-E4E3E5D40C8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f96e1737-b160-4ff4-966a-24b03a0bb6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Order Form Group 1</vt:lpstr>
      <vt:lpstr>Order Form Group 2</vt:lpstr>
      <vt:lpstr>Order Form Group 3</vt:lpstr>
      <vt:lpstr>Order Form Group 4</vt:lpstr>
      <vt:lpstr> Plasterboard Groups Summary</vt:lpstr>
      <vt:lpstr>DROPDOWN</vt:lpstr>
      <vt:lpstr>' Plasterboard Groups Summary'!Print_Area</vt:lpstr>
      <vt:lpstr>'Order Form Group 1'!Print_Area</vt:lpstr>
      <vt:lpstr>'Order Form Group 2'!Print_Area</vt:lpstr>
      <vt:lpstr>'Order Form Group 3'!Print_Area</vt:lpstr>
      <vt:lpstr>'Order Form Group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Van Hest</dc:creator>
  <cp:lastModifiedBy>Kevin Van Hest</cp:lastModifiedBy>
  <cp:lastPrinted>2025-01-17T11:49:41Z</cp:lastPrinted>
  <dcterms:created xsi:type="dcterms:W3CDTF">2021-11-30T21:00:01Z</dcterms:created>
  <dcterms:modified xsi:type="dcterms:W3CDTF">2025-01-24T08:23:22Z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0x010100D10033040C36704FB43BAE4844976600</vt:lpwstr>
  </property>
</Properties>
</file>