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nager.ELEPHANTL5410\Desktop\AAA-Master\Order Forms\"/>
    </mc:Choice>
  </mc:AlternateContent>
  <xr:revisionPtr revIDLastSave="0" documentId="13_ncr:1_{CD60543A-1B37-4046-AEFC-C876C3EAD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 Group 1" sheetId="11" r:id="rId1"/>
    <sheet name="Order Form Group 2" sheetId="12" r:id="rId2"/>
    <sheet name="Order Form Group 3" sheetId="13" r:id="rId3"/>
    <sheet name="Order Form Group 4" sheetId="14" r:id="rId4"/>
    <sheet name=" Plasterboard Groups Summary" sheetId="6" r:id="rId5"/>
    <sheet name="Sheet1" sheetId="15" r:id="rId6"/>
    <sheet name="DROPDOWN" sheetId="2" state="veryHidden" r:id="rId7"/>
  </sheets>
  <definedNames>
    <definedName name="_xlnm.Print_Area" localSheetId="4">' Plasterboard Groups Summary'!$B$6:$P$96</definedName>
    <definedName name="_xlnm.Print_Area" localSheetId="0">'Order Form Group 1'!$B$2:$P$79</definedName>
    <definedName name="_xlnm.Print_Area" localSheetId="1">'Order Form Group 2'!$B$2:$P$80</definedName>
    <definedName name="_xlnm.Print_Area" localSheetId="2">'Order Form Group 3'!$B$2:$P$79</definedName>
    <definedName name="_xlnm.Print_Area" localSheetId="3">'Order Form Group 4'!$B$2:$P$80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12" l="1"/>
  <c r="O58" i="12"/>
  <c r="O59" i="12"/>
  <c r="O60" i="12"/>
  <c r="B91" i="6"/>
  <c r="B90" i="6"/>
  <c r="B89" i="6"/>
  <c r="B88" i="6"/>
  <c r="B87" i="6"/>
  <c r="B86" i="6"/>
  <c r="J91" i="6"/>
  <c r="J90" i="6"/>
  <c r="J89" i="6"/>
  <c r="J88" i="6"/>
  <c r="J87" i="6"/>
  <c r="J86" i="6"/>
  <c r="J75" i="6"/>
  <c r="J74" i="6"/>
  <c r="J73" i="6"/>
  <c r="J72" i="6"/>
  <c r="J71" i="6"/>
  <c r="J70" i="6"/>
  <c r="B75" i="6"/>
  <c r="B74" i="6"/>
  <c r="B73" i="6"/>
  <c r="B72" i="6"/>
  <c r="B71" i="6"/>
  <c r="B70" i="6"/>
  <c r="B58" i="6"/>
  <c r="B57" i="6"/>
  <c r="B56" i="6"/>
  <c r="B55" i="6"/>
  <c r="B54" i="6"/>
  <c r="B53" i="6"/>
  <c r="J58" i="6"/>
  <c r="J57" i="6"/>
  <c r="J56" i="6"/>
  <c r="J55" i="6"/>
  <c r="J54" i="6"/>
  <c r="J53" i="6"/>
  <c r="B2" i="6"/>
  <c r="R6" i="6" l="1"/>
  <c r="U6" i="2"/>
  <c r="O63" i="2"/>
  <c r="O70" i="2" s="1"/>
  <c r="G70" i="2"/>
  <c r="G69" i="2"/>
  <c r="G68" i="2"/>
  <c r="G67" i="2"/>
  <c r="G66" i="2"/>
  <c r="G65" i="2"/>
  <c r="G64" i="2"/>
  <c r="H68" i="2"/>
  <c r="H69" i="2" s="1"/>
  <c r="O68" i="2" l="1"/>
  <c r="O69" i="2"/>
  <c r="O64" i="2"/>
  <c r="O65" i="2"/>
  <c r="O66" i="2"/>
  <c r="O67" i="2"/>
  <c r="R4" i="14"/>
  <c r="R4" i="13"/>
  <c r="R4" i="12"/>
  <c r="J79" i="14"/>
  <c r="G79" i="14"/>
  <c r="G79" i="13"/>
  <c r="J79" i="13"/>
  <c r="I79" i="12"/>
  <c r="G79" i="12"/>
  <c r="B79" i="14"/>
  <c r="B79" i="13"/>
  <c r="B79" i="12"/>
  <c r="B4" i="14"/>
  <c r="B4" i="13"/>
  <c r="I8" i="14"/>
  <c r="B8" i="14"/>
  <c r="B7" i="14"/>
  <c r="B6" i="14"/>
  <c r="C5" i="14"/>
  <c r="B5" i="14"/>
  <c r="I8" i="13"/>
  <c r="B8" i="13"/>
  <c r="B7" i="13"/>
  <c r="B6" i="13"/>
  <c r="C5" i="13"/>
  <c r="B5" i="13"/>
  <c r="B8" i="12"/>
  <c r="B7" i="12"/>
  <c r="B4" i="12"/>
  <c r="C5" i="12"/>
  <c r="B5" i="12"/>
  <c r="E72" i="14"/>
  <c r="E72" i="13"/>
  <c r="E72" i="12"/>
  <c r="E72" i="11"/>
  <c r="E73" i="14"/>
  <c r="E73" i="13"/>
  <c r="E73" i="12" l="1"/>
  <c r="E73" i="11"/>
  <c r="O37" i="11" l="1"/>
  <c r="M70" i="13"/>
  <c r="M70" i="12"/>
  <c r="M70" i="14"/>
  <c r="M75" i="14"/>
  <c r="M74" i="12"/>
  <c r="M73" i="14"/>
  <c r="M73" i="13"/>
  <c r="M73" i="12"/>
  <c r="P94" i="2" l="1"/>
  <c r="L50" i="14"/>
  <c r="K50" i="14"/>
  <c r="O50" i="14" s="1"/>
  <c r="J50" i="14"/>
  <c r="L23" i="14"/>
  <c r="K23" i="14"/>
  <c r="O23" i="14" s="1"/>
  <c r="J23" i="14"/>
  <c r="L50" i="13"/>
  <c r="K50" i="13"/>
  <c r="O50" i="13" s="1"/>
  <c r="J50" i="13"/>
  <c r="J62" i="13"/>
  <c r="L23" i="13"/>
  <c r="K23" i="13"/>
  <c r="O23" i="13" s="1"/>
  <c r="J23" i="13"/>
  <c r="L50" i="12"/>
  <c r="K50" i="12"/>
  <c r="O50" i="12" s="1"/>
  <c r="J50" i="12"/>
  <c r="L23" i="12"/>
  <c r="K23" i="12"/>
  <c r="O23" i="12" s="1"/>
  <c r="J23" i="12"/>
  <c r="M70" i="11" l="1"/>
  <c r="M73" i="11"/>
  <c r="O50" i="11"/>
  <c r="O23" i="11"/>
  <c r="J45" i="13"/>
  <c r="B6" i="12"/>
  <c r="K69" i="2"/>
  <c r="K68" i="2"/>
  <c r="K67" i="2"/>
  <c r="K66" i="2"/>
  <c r="K64" i="2"/>
  <c r="B70" i="2"/>
  <c r="B69" i="2"/>
  <c r="B68" i="2"/>
  <c r="B67" i="2"/>
  <c r="B66" i="2"/>
  <c r="B65" i="2"/>
  <c r="B64" i="2"/>
  <c r="B53" i="12"/>
  <c r="E79" i="14"/>
  <c r="E79" i="13"/>
  <c r="E79" i="12"/>
  <c r="M4" i="14"/>
  <c r="M4" i="13"/>
  <c r="M4" i="12"/>
  <c r="I8" i="12"/>
  <c r="L61" i="14" l="1"/>
  <c r="K61" i="14"/>
  <c r="O61" i="14" s="1"/>
  <c r="J61" i="14"/>
  <c r="L66" i="14"/>
  <c r="K66" i="14"/>
  <c r="O66" i="14" s="1"/>
  <c r="J66" i="14"/>
  <c r="L60" i="14"/>
  <c r="K60" i="14"/>
  <c r="O60" i="14" s="1"/>
  <c r="J60" i="14"/>
  <c r="L65" i="14"/>
  <c r="K65" i="14"/>
  <c r="O65" i="14" s="1"/>
  <c r="J65" i="14"/>
  <c r="L59" i="14"/>
  <c r="K59" i="14"/>
  <c r="O59" i="14" s="1"/>
  <c r="J59" i="14"/>
  <c r="L64" i="14"/>
  <c r="K64" i="14"/>
  <c r="O64" i="14" s="1"/>
  <c r="J64" i="14"/>
  <c r="L58" i="14"/>
  <c r="K58" i="14"/>
  <c r="O58" i="14" s="1"/>
  <c r="J58" i="14"/>
  <c r="P63" i="14"/>
  <c r="O63" i="14"/>
  <c r="N63" i="14"/>
  <c r="M63" i="14"/>
  <c r="L63" i="14"/>
  <c r="K63" i="14"/>
  <c r="J63" i="14"/>
  <c r="L57" i="14"/>
  <c r="K57" i="14"/>
  <c r="O57" i="14" s="1"/>
  <c r="J57" i="14"/>
  <c r="J62" i="14"/>
  <c r="P56" i="14"/>
  <c r="O56" i="14"/>
  <c r="N56" i="14"/>
  <c r="M56" i="14"/>
  <c r="L56" i="14"/>
  <c r="K56" i="14"/>
  <c r="J56" i="14"/>
  <c r="J55" i="14"/>
  <c r="L44" i="14"/>
  <c r="K44" i="14"/>
  <c r="O44" i="14" s="1"/>
  <c r="J44" i="14"/>
  <c r="L54" i="14"/>
  <c r="K54" i="14"/>
  <c r="O54" i="14" s="1"/>
  <c r="J54" i="14"/>
  <c r="L43" i="14"/>
  <c r="K43" i="14"/>
  <c r="O43" i="14" s="1"/>
  <c r="J43" i="14"/>
  <c r="L53" i="14"/>
  <c r="K53" i="14"/>
  <c r="O53" i="14" s="1"/>
  <c r="J53" i="14"/>
  <c r="L42" i="14"/>
  <c r="K42" i="14"/>
  <c r="O42" i="14" s="1"/>
  <c r="J42" i="14"/>
  <c r="L52" i="14"/>
  <c r="K52" i="14"/>
  <c r="O52" i="14" s="1"/>
  <c r="J52" i="14"/>
  <c r="L41" i="14"/>
  <c r="K41" i="14"/>
  <c r="O41" i="14" s="1"/>
  <c r="J41" i="14"/>
  <c r="L51" i="14"/>
  <c r="K51" i="14"/>
  <c r="O51" i="14" s="1"/>
  <c r="J51" i="14"/>
  <c r="L40" i="14"/>
  <c r="K40" i="14"/>
  <c r="O40" i="14" s="1"/>
  <c r="J40" i="14"/>
  <c r="L49" i="14"/>
  <c r="K49" i="14"/>
  <c r="O49" i="14" s="1"/>
  <c r="J49" i="14"/>
  <c r="P39" i="14"/>
  <c r="O39" i="14"/>
  <c r="N39" i="14"/>
  <c r="M39" i="14"/>
  <c r="L39" i="14"/>
  <c r="K39" i="14"/>
  <c r="J39" i="14"/>
  <c r="L48" i="14"/>
  <c r="K48" i="14"/>
  <c r="O48" i="14" s="1"/>
  <c r="J48" i="14"/>
  <c r="J38" i="14"/>
  <c r="L47" i="14"/>
  <c r="K47" i="14"/>
  <c r="O47" i="14" s="1"/>
  <c r="J47" i="14"/>
  <c r="D51" i="14"/>
  <c r="C51" i="14"/>
  <c r="G51" i="14" s="1"/>
  <c r="G73" i="14" s="1"/>
  <c r="B51" i="14"/>
  <c r="P46" i="14"/>
  <c r="O46" i="14"/>
  <c r="N46" i="14"/>
  <c r="M46" i="14"/>
  <c r="L46" i="14"/>
  <c r="K46" i="14"/>
  <c r="J46" i="14"/>
  <c r="J45" i="14"/>
  <c r="H50" i="14"/>
  <c r="G50" i="14"/>
  <c r="F50" i="14"/>
  <c r="E50" i="14"/>
  <c r="D50" i="14"/>
  <c r="C50" i="14"/>
  <c r="B50" i="14"/>
  <c r="D66" i="14"/>
  <c r="C66" i="14"/>
  <c r="G66" i="14" s="1"/>
  <c r="B66" i="14"/>
  <c r="B49" i="14"/>
  <c r="D65" i="14"/>
  <c r="C65" i="14"/>
  <c r="G65" i="14" s="1"/>
  <c r="B65" i="14"/>
  <c r="D48" i="14"/>
  <c r="C48" i="14"/>
  <c r="G48" i="14" s="1"/>
  <c r="B48" i="14"/>
  <c r="D64" i="14"/>
  <c r="C64" i="14"/>
  <c r="G64" i="14" s="1"/>
  <c r="B64" i="14"/>
  <c r="D63" i="14"/>
  <c r="C63" i="14"/>
  <c r="G63" i="14" s="1"/>
  <c r="B63" i="14"/>
  <c r="D47" i="14"/>
  <c r="C47" i="14"/>
  <c r="G47" i="14" s="1"/>
  <c r="B47" i="14"/>
  <c r="H62" i="14"/>
  <c r="G62" i="14"/>
  <c r="F62" i="14"/>
  <c r="E62" i="14"/>
  <c r="D62" i="14"/>
  <c r="C62" i="14"/>
  <c r="B62" i="14"/>
  <c r="D46" i="14"/>
  <c r="C46" i="14"/>
  <c r="G46" i="14" s="1"/>
  <c r="B46" i="14"/>
  <c r="B61" i="14"/>
  <c r="D45" i="14"/>
  <c r="C45" i="14"/>
  <c r="G45" i="14" s="1"/>
  <c r="B45" i="14"/>
  <c r="D60" i="14"/>
  <c r="C60" i="14"/>
  <c r="G60" i="14" s="1"/>
  <c r="B60" i="14"/>
  <c r="D44" i="14"/>
  <c r="C44" i="14"/>
  <c r="G44" i="14" s="1"/>
  <c r="B44" i="14"/>
  <c r="D59" i="14"/>
  <c r="C59" i="14"/>
  <c r="G59" i="14" s="1"/>
  <c r="B59" i="14"/>
  <c r="D43" i="14"/>
  <c r="C43" i="14"/>
  <c r="G43" i="14" s="1"/>
  <c r="B43" i="14"/>
  <c r="D58" i="14"/>
  <c r="C58" i="14"/>
  <c r="G58" i="14" s="1"/>
  <c r="B58" i="14"/>
  <c r="H42" i="14"/>
  <c r="G42" i="14"/>
  <c r="F42" i="14"/>
  <c r="E42" i="14"/>
  <c r="D42" i="14"/>
  <c r="C42" i="14"/>
  <c r="B42" i="14"/>
  <c r="D57" i="14"/>
  <c r="C57" i="14"/>
  <c r="G57" i="14" s="1"/>
  <c r="B57" i="14"/>
  <c r="B41" i="14"/>
  <c r="D56" i="14"/>
  <c r="C56" i="14"/>
  <c r="G56" i="14" s="1"/>
  <c r="B56" i="14"/>
  <c r="D40" i="14"/>
  <c r="C40" i="14"/>
  <c r="G40" i="14" s="1"/>
  <c r="B40" i="14"/>
  <c r="D55" i="14"/>
  <c r="C55" i="14"/>
  <c r="G55" i="14" s="1"/>
  <c r="B55" i="14"/>
  <c r="D39" i="14"/>
  <c r="C39" i="14"/>
  <c r="G39" i="14" s="1"/>
  <c r="B39" i="14"/>
  <c r="H54" i="14"/>
  <c r="G54" i="14"/>
  <c r="F54" i="14"/>
  <c r="E54" i="14"/>
  <c r="D54" i="14"/>
  <c r="C54" i="14"/>
  <c r="B54" i="14"/>
  <c r="D38" i="14"/>
  <c r="C38" i="14"/>
  <c r="G38" i="14" s="1"/>
  <c r="B38" i="14"/>
  <c r="B53" i="14"/>
  <c r="H37" i="14"/>
  <c r="G37" i="14"/>
  <c r="F37" i="14"/>
  <c r="E37" i="14"/>
  <c r="D37" i="14"/>
  <c r="C37" i="14"/>
  <c r="B37" i="14"/>
  <c r="L37" i="14"/>
  <c r="K37" i="14"/>
  <c r="O37" i="14" s="1"/>
  <c r="J37" i="14"/>
  <c r="B36" i="14"/>
  <c r="L36" i="14"/>
  <c r="K36" i="14"/>
  <c r="O36" i="14" s="1"/>
  <c r="J36" i="14"/>
  <c r="D35" i="14"/>
  <c r="C35" i="14"/>
  <c r="G35" i="14" s="1"/>
  <c r="B35" i="14"/>
  <c r="L35" i="14"/>
  <c r="K35" i="14"/>
  <c r="O35" i="14" s="1"/>
  <c r="J35" i="14"/>
  <c r="D34" i="14"/>
  <c r="C34" i="14"/>
  <c r="G34" i="14" s="1"/>
  <c r="B34" i="14"/>
  <c r="L34" i="14"/>
  <c r="K34" i="14"/>
  <c r="O34" i="14" s="1"/>
  <c r="J34" i="14"/>
  <c r="D33" i="14"/>
  <c r="C33" i="14"/>
  <c r="G33" i="14" s="1"/>
  <c r="B33" i="14"/>
  <c r="L33" i="14"/>
  <c r="K33" i="14"/>
  <c r="O33" i="14" s="1"/>
  <c r="J33" i="14"/>
  <c r="D32" i="14"/>
  <c r="C32" i="14"/>
  <c r="G32" i="14" s="1"/>
  <c r="B32" i="14"/>
  <c r="L32" i="14"/>
  <c r="K32" i="14"/>
  <c r="O32" i="14" s="1"/>
  <c r="J32" i="14"/>
  <c r="D31" i="14"/>
  <c r="C31" i="14"/>
  <c r="G31" i="14" s="1"/>
  <c r="B31" i="14"/>
  <c r="L31" i="14"/>
  <c r="K31" i="14"/>
  <c r="O31" i="14" s="1"/>
  <c r="J31" i="14"/>
  <c r="D30" i="14"/>
  <c r="C30" i="14"/>
  <c r="G30" i="14" s="1"/>
  <c r="B30" i="14"/>
  <c r="L30" i="14"/>
  <c r="K30" i="14"/>
  <c r="O30" i="14" s="1"/>
  <c r="J30" i="14"/>
  <c r="H29" i="14"/>
  <c r="G29" i="14"/>
  <c r="F29" i="14"/>
  <c r="E29" i="14"/>
  <c r="D29" i="14"/>
  <c r="C29" i="14"/>
  <c r="B29" i="14"/>
  <c r="P29" i="14"/>
  <c r="O29" i="14"/>
  <c r="N29" i="14"/>
  <c r="M29" i="14"/>
  <c r="L29" i="14"/>
  <c r="K29" i="14"/>
  <c r="J29" i="14"/>
  <c r="B28" i="14"/>
  <c r="J28" i="14"/>
  <c r="D27" i="14"/>
  <c r="C27" i="14"/>
  <c r="G27" i="14" s="1"/>
  <c r="B27" i="14"/>
  <c r="L27" i="14"/>
  <c r="K27" i="14"/>
  <c r="O27" i="14" s="1"/>
  <c r="J27" i="14"/>
  <c r="D26" i="14"/>
  <c r="C26" i="14"/>
  <c r="G26" i="14" s="1"/>
  <c r="B26" i="14"/>
  <c r="L26" i="14"/>
  <c r="K26" i="14"/>
  <c r="O26" i="14" s="1"/>
  <c r="J26" i="14"/>
  <c r="D25" i="14"/>
  <c r="C25" i="14"/>
  <c r="G25" i="14" s="1"/>
  <c r="B25" i="14"/>
  <c r="L25" i="14"/>
  <c r="K25" i="14"/>
  <c r="O25" i="14" s="1"/>
  <c r="J25" i="14"/>
  <c r="D24" i="14"/>
  <c r="C24" i="14"/>
  <c r="G24" i="14" s="1"/>
  <c r="B24" i="14"/>
  <c r="L24" i="14"/>
  <c r="K24" i="14"/>
  <c r="O24" i="14" s="1"/>
  <c r="J24" i="14"/>
  <c r="D23" i="14"/>
  <c r="C23" i="14"/>
  <c r="G23" i="14" s="1"/>
  <c r="B23" i="14"/>
  <c r="L22" i="14"/>
  <c r="K22" i="14"/>
  <c r="O22" i="14" s="1"/>
  <c r="J22" i="14"/>
  <c r="D22" i="14"/>
  <c r="C22" i="14"/>
  <c r="G22" i="14" s="1"/>
  <c r="B22" i="14"/>
  <c r="L21" i="14"/>
  <c r="K21" i="14"/>
  <c r="O21" i="14" s="1"/>
  <c r="J21" i="14"/>
  <c r="D21" i="14"/>
  <c r="C21" i="14"/>
  <c r="G21" i="14" s="1"/>
  <c r="B21" i="14"/>
  <c r="L20" i="14"/>
  <c r="K20" i="14"/>
  <c r="O20" i="14" s="1"/>
  <c r="J20" i="14"/>
  <c r="D20" i="14"/>
  <c r="C20" i="14"/>
  <c r="G20" i="14" s="1"/>
  <c r="B20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B19" i="14"/>
  <c r="L61" i="13"/>
  <c r="K61" i="13"/>
  <c r="O61" i="13" s="1"/>
  <c r="J61" i="13"/>
  <c r="L66" i="13"/>
  <c r="K66" i="13"/>
  <c r="O66" i="13" s="1"/>
  <c r="J66" i="13"/>
  <c r="L60" i="13"/>
  <c r="K60" i="13"/>
  <c r="O60" i="13" s="1"/>
  <c r="J60" i="13"/>
  <c r="L65" i="13"/>
  <c r="K65" i="13"/>
  <c r="O65" i="13" s="1"/>
  <c r="J65" i="13"/>
  <c r="L59" i="13"/>
  <c r="K59" i="13"/>
  <c r="O59" i="13" s="1"/>
  <c r="J59" i="13"/>
  <c r="L64" i="13"/>
  <c r="K64" i="13"/>
  <c r="O64" i="13" s="1"/>
  <c r="J64" i="13"/>
  <c r="L58" i="13"/>
  <c r="K58" i="13"/>
  <c r="O58" i="13" s="1"/>
  <c r="J58" i="13"/>
  <c r="P63" i="13"/>
  <c r="O63" i="13"/>
  <c r="N63" i="13"/>
  <c r="M63" i="13"/>
  <c r="L63" i="13"/>
  <c r="K63" i="13"/>
  <c r="J63" i="13"/>
  <c r="L57" i="13"/>
  <c r="K57" i="13"/>
  <c r="O57" i="13" s="1"/>
  <c r="J57" i="13"/>
  <c r="P56" i="13"/>
  <c r="O56" i="13"/>
  <c r="N56" i="13"/>
  <c r="M56" i="13"/>
  <c r="L56" i="13"/>
  <c r="K56" i="13"/>
  <c r="J56" i="13"/>
  <c r="J55" i="13"/>
  <c r="L44" i="13"/>
  <c r="K44" i="13"/>
  <c r="O44" i="13" s="1"/>
  <c r="J44" i="13"/>
  <c r="L54" i="13"/>
  <c r="K54" i="13"/>
  <c r="O54" i="13" s="1"/>
  <c r="J54" i="13"/>
  <c r="L43" i="13"/>
  <c r="K43" i="13"/>
  <c r="O43" i="13" s="1"/>
  <c r="J43" i="13"/>
  <c r="L53" i="13"/>
  <c r="K53" i="13"/>
  <c r="O53" i="13" s="1"/>
  <c r="J53" i="13"/>
  <c r="L42" i="13"/>
  <c r="K42" i="13"/>
  <c r="O42" i="13" s="1"/>
  <c r="J42" i="13"/>
  <c r="L52" i="13"/>
  <c r="K52" i="13"/>
  <c r="O52" i="13" s="1"/>
  <c r="J52" i="13"/>
  <c r="L41" i="13"/>
  <c r="K41" i="13"/>
  <c r="O41" i="13" s="1"/>
  <c r="J41" i="13"/>
  <c r="L51" i="13"/>
  <c r="K51" i="13"/>
  <c r="O51" i="13" s="1"/>
  <c r="J51" i="13"/>
  <c r="L40" i="13"/>
  <c r="K40" i="13"/>
  <c r="O40" i="13" s="1"/>
  <c r="J40" i="13"/>
  <c r="L49" i="13"/>
  <c r="K49" i="13"/>
  <c r="O49" i="13" s="1"/>
  <c r="J49" i="13"/>
  <c r="P39" i="13"/>
  <c r="O39" i="13"/>
  <c r="N39" i="13"/>
  <c r="M39" i="13"/>
  <c r="L39" i="13"/>
  <c r="K39" i="13"/>
  <c r="J39" i="13"/>
  <c r="L48" i="13"/>
  <c r="K48" i="13"/>
  <c r="O48" i="13" s="1"/>
  <c r="J48" i="13"/>
  <c r="J38" i="13"/>
  <c r="L47" i="13"/>
  <c r="K47" i="13"/>
  <c r="O47" i="13" s="1"/>
  <c r="J47" i="13"/>
  <c r="D51" i="13"/>
  <c r="C51" i="13"/>
  <c r="G51" i="13" s="1"/>
  <c r="G73" i="13" s="1"/>
  <c r="B51" i="13"/>
  <c r="P46" i="13"/>
  <c r="O46" i="13"/>
  <c r="N46" i="13"/>
  <c r="M46" i="13"/>
  <c r="L46" i="13"/>
  <c r="K46" i="13"/>
  <c r="J46" i="13"/>
  <c r="H50" i="13"/>
  <c r="G50" i="13"/>
  <c r="F50" i="13"/>
  <c r="E50" i="13"/>
  <c r="D50" i="13"/>
  <c r="C50" i="13"/>
  <c r="B50" i="13"/>
  <c r="D66" i="13"/>
  <c r="C66" i="13"/>
  <c r="G66" i="13" s="1"/>
  <c r="B66" i="13"/>
  <c r="B49" i="13"/>
  <c r="D65" i="13"/>
  <c r="C65" i="13"/>
  <c r="G65" i="13" s="1"/>
  <c r="B65" i="13"/>
  <c r="D48" i="13"/>
  <c r="C48" i="13"/>
  <c r="G48" i="13" s="1"/>
  <c r="B48" i="13"/>
  <c r="D64" i="13"/>
  <c r="C64" i="13"/>
  <c r="G64" i="13" s="1"/>
  <c r="B64" i="13"/>
  <c r="D63" i="13"/>
  <c r="C63" i="13"/>
  <c r="G63" i="13" s="1"/>
  <c r="B63" i="13"/>
  <c r="D47" i="13"/>
  <c r="C47" i="13"/>
  <c r="G47" i="13" s="1"/>
  <c r="B47" i="13"/>
  <c r="H62" i="13"/>
  <c r="G62" i="13"/>
  <c r="F62" i="13"/>
  <c r="E62" i="13"/>
  <c r="D62" i="13"/>
  <c r="C62" i="13"/>
  <c r="B62" i="13"/>
  <c r="D46" i="13"/>
  <c r="C46" i="13"/>
  <c r="G46" i="13" s="1"/>
  <c r="B46" i="13"/>
  <c r="B61" i="13"/>
  <c r="D45" i="13"/>
  <c r="C45" i="13"/>
  <c r="G45" i="13" s="1"/>
  <c r="B45" i="13"/>
  <c r="D60" i="13"/>
  <c r="C60" i="13"/>
  <c r="G60" i="13" s="1"/>
  <c r="B60" i="13"/>
  <c r="D44" i="13"/>
  <c r="C44" i="13"/>
  <c r="G44" i="13" s="1"/>
  <c r="B44" i="13"/>
  <c r="D59" i="13"/>
  <c r="C59" i="13"/>
  <c r="G59" i="13" s="1"/>
  <c r="B59" i="13"/>
  <c r="D43" i="13"/>
  <c r="C43" i="13"/>
  <c r="G43" i="13" s="1"/>
  <c r="B43" i="13"/>
  <c r="D58" i="13"/>
  <c r="C58" i="13"/>
  <c r="G58" i="13" s="1"/>
  <c r="B58" i="13"/>
  <c r="H42" i="13"/>
  <c r="G42" i="13"/>
  <c r="F42" i="13"/>
  <c r="E42" i="13"/>
  <c r="D42" i="13"/>
  <c r="C42" i="13"/>
  <c r="B42" i="13"/>
  <c r="D57" i="13"/>
  <c r="C57" i="13"/>
  <c r="G57" i="13" s="1"/>
  <c r="B57" i="13"/>
  <c r="B41" i="13"/>
  <c r="D56" i="13"/>
  <c r="C56" i="13"/>
  <c r="G56" i="13" s="1"/>
  <c r="B56" i="13"/>
  <c r="D40" i="13"/>
  <c r="C40" i="13"/>
  <c r="G40" i="13" s="1"/>
  <c r="B40" i="13"/>
  <c r="D55" i="13"/>
  <c r="C55" i="13"/>
  <c r="G55" i="13" s="1"/>
  <c r="B55" i="13"/>
  <c r="D39" i="13"/>
  <c r="C39" i="13"/>
  <c r="G39" i="13" s="1"/>
  <c r="B39" i="13"/>
  <c r="H54" i="13"/>
  <c r="G54" i="13"/>
  <c r="F54" i="13"/>
  <c r="E54" i="13"/>
  <c r="D54" i="13"/>
  <c r="C54" i="13"/>
  <c r="B54" i="13"/>
  <c r="D38" i="13"/>
  <c r="C38" i="13"/>
  <c r="G38" i="13" s="1"/>
  <c r="B38" i="13"/>
  <c r="B53" i="13"/>
  <c r="H37" i="13"/>
  <c r="G37" i="13"/>
  <c r="F37" i="13"/>
  <c r="E37" i="13"/>
  <c r="D37" i="13"/>
  <c r="C37" i="13"/>
  <c r="B37" i="13"/>
  <c r="L37" i="13"/>
  <c r="K37" i="13"/>
  <c r="O37" i="13" s="1"/>
  <c r="J37" i="13"/>
  <c r="B36" i="13"/>
  <c r="L36" i="13"/>
  <c r="K36" i="13"/>
  <c r="O36" i="13" s="1"/>
  <c r="J36" i="13"/>
  <c r="D35" i="13"/>
  <c r="C35" i="13"/>
  <c r="G35" i="13" s="1"/>
  <c r="B35" i="13"/>
  <c r="L35" i="13"/>
  <c r="K35" i="13"/>
  <c r="O35" i="13" s="1"/>
  <c r="J35" i="13"/>
  <c r="D34" i="13"/>
  <c r="C34" i="13"/>
  <c r="G34" i="13" s="1"/>
  <c r="B34" i="13"/>
  <c r="L34" i="13"/>
  <c r="K34" i="13"/>
  <c r="O34" i="13" s="1"/>
  <c r="J34" i="13"/>
  <c r="D33" i="13"/>
  <c r="C33" i="13"/>
  <c r="G33" i="13" s="1"/>
  <c r="B33" i="13"/>
  <c r="L33" i="13"/>
  <c r="K33" i="13"/>
  <c r="O33" i="13" s="1"/>
  <c r="J33" i="13"/>
  <c r="D32" i="13"/>
  <c r="C32" i="13"/>
  <c r="G32" i="13" s="1"/>
  <c r="B32" i="13"/>
  <c r="L32" i="13"/>
  <c r="K32" i="13"/>
  <c r="O32" i="13" s="1"/>
  <c r="J32" i="13"/>
  <c r="D31" i="13"/>
  <c r="C31" i="13"/>
  <c r="G31" i="13" s="1"/>
  <c r="B31" i="13"/>
  <c r="L31" i="13"/>
  <c r="K31" i="13"/>
  <c r="O31" i="13" s="1"/>
  <c r="J31" i="13"/>
  <c r="D30" i="13"/>
  <c r="C30" i="13"/>
  <c r="G30" i="13" s="1"/>
  <c r="B30" i="13"/>
  <c r="L30" i="13"/>
  <c r="K30" i="13"/>
  <c r="O30" i="13" s="1"/>
  <c r="J30" i="13"/>
  <c r="H29" i="13"/>
  <c r="G29" i="13"/>
  <c r="F29" i="13"/>
  <c r="E29" i="13"/>
  <c r="D29" i="13"/>
  <c r="C29" i="13"/>
  <c r="B29" i="13"/>
  <c r="P29" i="13"/>
  <c r="O29" i="13"/>
  <c r="N29" i="13"/>
  <c r="M29" i="13"/>
  <c r="L29" i="13"/>
  <c r="K29" i="13"/>
  <c r="J29" i="13"/>
  <c r="B28" i="13"/>
  <c r="J28" i="13"/>
  <c r="D27" i="13"/>
  <c r="C27" i="13"/>
  <c r="G27" i="13" s="1"/>
  <c r="B27" i="13"/>
  <c r="L27" i="13"/>
  <c r="K27" i="13"/>
  <c r="O27" i="13" s="1"/>
  <c r="J27" i="13"/>
  <c r="D26" i="13"/>
  <c r="C26" i="13"/>
  <c r="G26" i="13" s="1"/>
  <c r="B26" i="13"/>
  <c r="L26" i="13"/>
  <c r="K26" i="13"/>
  <c r="O26" i="13" s="1"/>
  <c r="J26" i="13"/>
  <c r="D25" i="13"/>
  <c r="C25" i="13"/>
  <c r="G25" i="13" s="1"/>
  <c r="B25" i="13"/>
  <c r="L25" i="13"/>
  <c r="K25" i="13"/>
  <c r="O25" i="13" s="1"/>
  <c r="J25" i="13"/>
  <c r="D24" i="13"/>
  <c r="C24" i="13"/>
  <c r="G24" i="13" s="1"/>
  <c r="B24" i="13"/>
  <c r="L24" i="13"/>
  <c r="K24" i="13"/>
  <c r="O24" i="13" s="1"/>
  <c r="J24" i="13"/>
  <c r="D23" i="13"/>
  <c r="C23" i="13"/>
  <c r="G23" i="13" s="1"/>
  <c r="B23" i="13"/>
  <c r="L22" i="13"/>
  <c r="K22" i="13"/>
  <c r="O22" i="13" s="1"/>
  <c r="J22" i="13"/>
  <c r="D22" i="13"/>
  <c r="C22" i="13"/>
  <c r="G22" i="13" s="1"/>
  <c r="B22" i="13"/>
  <c r="L21" i="13"/>
  <c r="K21" i="13"/>
  <c r="O21" i="13" s="1"/>
  <c r="J21" i="13"/>
  <c r="D21" i="13"/>
  <c r="C21" i="13"/>
  <c r="G21" i="13" s="1"/>
  <c r="B21" i="13"/>
  <c r="L20" i="13"/>
  <c r="K20" i="13"/>
  <c r="O20" i="13" s="1"/>
  <c r="J20" i="13"/>
  <c r="D20" i="13"/>
  <c r="C20" i="13"/>
  <c r="G20" i="13" s="1"/>
  <c r="B20" i="13"/>
  <c r="P19" i="13"/>
  <c r="O19" i="13"/>
  <c r="N19" i="13"/>
  <c r="M19" i="13"/>
  <c r="L19" i="13"/>
  <c r="K19" i="13"/>
  <c r="J19" i="13"/>
  <c r="H19" i="13"/>
  <c r="G19" i="13"/>
  <c r="F19" i="13"/>
  <c r="E19" i="13"/>
  <c r="D19" i="13"/>
  <c r="C19" i="13"/>
  <c r="B19" i="13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51" i="12"/>
  <c r="C51" i="12"/>
  <c r="B51" i="12"/>
  <c r="L44" i="12"/>
  <c r="K44" i="12"/>
  <c r="J44" i="12"/>
  <c r="L43" i="12"/>
  <c r="K43" i="12"/>
  <c r="J43" i="12"/>
  <c r="L42" i="12"/>
  <c r="K42" i="12"/>
  <c r="J42" i="12"/>
  <c r="L41" i="12"/>
  <c r="K41" i="12"/>
  <c r="J41" i="12"/>
  <c r="L40" i="12"/>
  <c r="K40" i="12"/>
  <c r="J40" i="12"/>
  <c r="L66" i="12"/>
  <c r="K66" i="12"/>
  <c r="J66" i="12"/>
  <c r="L65" i="12"/>
  <c r="K65" i="12"/>
  <c r="J65" i="12"/>
  <c r="L64" i="12"/>
  <c r="K64" i="12"/>
  <c r="J64" i="12"/>
  <c r="L61" i="12"/>
  <c r="K61" i="12"/>
  <c r="J61" i="12"/>
  <c r="L60" i="12"/>
  <c r="K60" i="12"/>
  <c r="J60" i="12"/>
  <c r="L59" i="12"/>
  <c r="K59" i="12"/>
  <c r="J59" i="12"/>
  <c r="L58" i="12"/>
  <c r="K58" i="12"/>
  <c r="J58" i="12"/>
  <c r="L57" i="12"/>
  <c r="K57" i="12"/>
  <c r="J57" i="12"/>
  <c r="L54" i="12"/>
  <c r="K54" i="12"/>
  <c r="J54" i="12"/>
  <c r="L53" i="12"/>
  <c r="K53" i="12"/>
  <c r="J53" i="12"/>
  <c r="L52" i="12"/>
  <c r="K52" i="12"/>
  <c r="J52" i="12"/>
  <c r="L51" i="12"/>
  <c r="K51" i="12"/>
  <c r="J51" i="12"/>
  <c r="L49" i="12"/>
  <c r="K49" i="12"/>
  <c r="J49" i="12"/>
  <c r="L48" i="12"/>
  <c r="K48" i="12"/>
  <c r="J48" i="12"/>
  <c r="L47" i="12"/>
  <c r="K47" i="12"/>
  <c r="J4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L37" i="12"/>
  <c r="K37" i="12"/>
  <c r="J37" i="12"/>
  <c r="L36" i="12"/>
  <c r="K36" i="12"/>
  <c r="J36" i="12"/>
  <c r="L35" i="12"/>
  <c r="K35" i="12"/>
  <c r="J35" i="12"/>
  <c r="L34" i="12"/>
  <c r="K34" i="12"/>
  <c r="J34" i="12"/>
  <c r="L33" i="12"/>
  <c r="K33" i="12"/>
  <c r="J33" i="12"/>
  <c r="L32" i="12"/>
  <c r="K32" i="12"/>
  <c r="J32" i="12"/>
  <c r="L31" i="12"/>
  <c r="K31" i="12"/>
  <c r="J31" i="12"/>
  <c r="L30" i="12"/>
  <c r="K30" i="12"/>
  <c r="J30" i="12"/>
  <c r="L27" i="12"/>
  <c r="K27" i="12"/>
  <c r="J27" i="12"/>
  <c r="L26" i="12"/>
  <c r="K26" i="12"/>
  <c r="J26" i="12"/>
  <c r="L25" i="12"/>
  <c r="K25" i="12"/>
  <c r="J25" i="12"/>
  <c r="L24" i="12"/>
  <c r="K24" i="12"/>
  <c r="J24" i="12"/>
  <c r="L22" i="12"/>
  <c r="K22" i="12"/>
  <c r="J22" i="12"/>
  <c r="L21" i="12"/>
  <c r="K21" i="12"/>
  <c r="J21" i="12"/>
  <c r="L20" i="12"/>
  <c r="K20" i="12"/>
  <c r="J20" i="12"/>
  <c r="D40" i="12"/>
  <c r="C40" i="12"/>
  <c r="B40" i="12"/>
  <c r="D39" i="12"/>
  <c r="C39" i="12"/>
  <c r="B39" i="12"/>
  <c r="D38" i="12"/>
  <c r="C38" i="12"/>
  <c r="B38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P56" i="12"/>
  <c r="O56" i="12"/>
  <c r="N56" i="12"/>
  <c r="M56" i="12"/>
  <c r="L56" i="12"/>
  <c r="K56" i="12"/>
  <c r="J56" i="12"/>
  <c r="P46" i="12"/>
  <c r="O46" i="12"/>
  <c r="N46" i="12"/>
  <c r="M46" i="12"/>
  <c r="L46" i="12"/>
  <c r="K46" i="12"/>
  <c r="J46" i="12"/>
  <c r="H62" i="12"/>
  <c r="G62" i="12"/>
  <c r="F62" i="12"/>
  <c r="E62" i="12"/>
  <c r="D62" i="12"/>
  <c r="C62" i="12"/>
  <c r="B62" i="12"/>
  <c r="H54" i="12"/>
  <c r="G54" i="12"/>
  <c r="F54" i="12"/>
  <c r="E54" i="12"/>
  <c r="D54" i="12"/>
  <c r="C54" i="12"/>
  <c r="B54" i="12"/>
  <c r="P29" i="12"/>
  <c r="O29" i="12"/>
  <c r="N29" i="12"/>
  <c r="M29" i="12"/>
  <c r="L29" i="12"/>
  <c r="K29" i="12"/>
  <c r="J29" i="12"/>
  <c r="P19" i="12"/>
  <c r="O19" i="12"/>
  <c r="N19" i="12"/>
  <c r="M19" i="12"/>
  <c r="L19" i="12"/>
  <c r="K19" i="12"/>
  <c r="J19" i="12"/>
  <c r="P63" i="12"/>
  <c r="O63" i="12"/>
  <c r="N63" i="12"/>
  <c r="M63" i="12"/>
  <c r="L63" i="12"/>
  <c r="K63" i="12"/>
  <c r="J63" i="12"/>
  <c r="P39" i="12"/>
  <c r="O39" i="12"/>
  <c r="N39" i="12"/>
  <c r="M39" i="12"/>
  <c r="L39" i="12"/>
  <c r="K39" i="12"/>
  <c r="J39" i="12"/>
  <c r="H50" i="12"/>
  <c r="G50" i="12"/>
  <c r="F50" i="12"/>
  <c r="E50" i="12"/>
  <c r="D50" i="12"/>
  <c r="C50" i="12"/>
  <c r="B50" i="12"/>
  <c r="H42" i="12"/>
  <c r="G42" i="12"/>
  <c r="F42" i="12"/>
  <c r="E42" i="12"/>
  <c r="D42" i="12"/>
  <c r="C42" i="12"/>
  <c r="B42" i="12"/>
  <c r="H37" i="12"/>
  <c r="G37" i="12"/>
  <c r="F37" i="12"/>
  <c r="E37" i="12"/>
  <c r="D37" i="12"/>
  <c r="C37" i="12"/>
  <c r="B37" i="12"/>
  <c r="H29" i="12"/>
  <c r="G29" i="12"/>
  <c r="F29" i="12"/>
  <c r="E29" i="12"/>
  <c r="D29" i="12"/>
  <c r="C29" i="12"/>
  <c r="B29" i="12"/>
  <c r="B49" i="12"/>
  <c r="G72" i="14" l="1"/>
  <c r="G72" i="13"/>
  <c r="O70" i="14"/>
  <c r="O70" i="13"/>
  <c r="O75" i="14"/>
  <c r="O73" i="14"/>
  <c r="O73" i="13"/>
  <c r="H19" i="12"/>
  <c r="G19" i="12"/>
  <c r="F19" i="12"/>
  <c r="E19" i="12"/>
  <c r="D19" i="12"/>
  <c r="C19" i="12"/>
  <c r="B19" i="12"/>
  <c r="B27" i="12"/>
  <c r="B26" i="12"/>
  <c r="B25" i="12"/>
  <c r="B24" i="12"/>
  <c r="B23" i="12"/>
  <c r="B22" i="12"/>
  <c r="B21" i="12"/>
  <c r="B20" i="12"/>
  <c r="G51" i="11"/>
  <c r="G73" i="11" s="1"/>
  <c r="U15" i="2" l="1"/>
  <c r="U11" i="2"/>
  <c r="U7" i="2" l="1"/>
  <c r="O71" i="13"/>
  <c r="O72" i="13"/>
  <c r="G71" i="13"/>
  <c r="G70" i="13"/>
  <c r="O72" i="14"/>
  <c r="G106" i="2" l="1"/>
  <c r="J75" i="14"/>
  <c r="J74" i="14"/>
  <c r="B75" i="14"/>
  <c r="B74" i="14"/>
  <c r="J71" i="14"/>
  <c r="J70" i="14"/>
  <c r="J73" i="14"/>
  <c r="J89" i="14" s="1"/>
  <c r="J72" i="14"/>
  <c r="J88" i="14" s="1"/>
  <c r="B73" i="14"/>
  <c r="B89" i="14" s="1"/>
  <c r="B72" i="14"/>
  <c r="B88" i="14" s="1"/>
  <c r="B71" i="14"/>
  <c r="B87" i="14" s="1"/>
  <c r="B70" i="14"/>
  <c r="B86" i="14" s="1"/>
  <c r="J75" i="13"/>
  <c r="J91" i="13" s="1"/>
  <c r="J74" i="13"/>
  <c r="J90" i="13" s="1"/>
  <c r="B75" i="13"/>
  <c r="B91" i="13" s="1"/>
  <c r="B74" i="13"/>
  <c r="B90" i="13" s="1"/>
  <c r="J71" i="13"/>
  <c r="J87" i="13" s="1"/>
  <c r="J70" i="13"/>
  <c r="J86" i="13" s="1"/>
  <c r="J73" i="13"/>
  <c r="J89" i="13" s="1"/>
  <c r="J72" i="13"/>
  <c r="J88" i="13" s="1"/>
  <c r="B73" i="13"/>
  <c r="B89" i="13" s="1"/>
  <c r="B72" i="13"/>
  <c r="B88" i="13" s="1"/>
  <c r="B71" i="13"/>
  <c r="B87" i="13" s="1"/>
  <c r="B70" i="13"/>
  <c r="B86" i="13" s="1"/>
  <c r="J75" i="12"/>
  <c r="J91" i="12" s="1"/>
  <c r="J74" i="12"/>
  <c r="J90" i="12" s="1"/>
  <c r="B75" i="12"/>
  <c r="B91" i="12" s="1"/>
  <c r="B74" i="12"/>
  <c r="B90" i="12" s="1"/>
  <c r="J71" i="12"/>
  <c r="J87" i="12" s="1"/>
  <c r="J70" i="12"/>
  <c r="J86" i="12" s="1"/>
  <c r="B86" i="11"/>
  <c r="B21" i="6"/>
  <c r="B38" i="6" s="1"/>
  <c r="B20" i="6"/>
  <c r="B37" i="6" s="1"/>
  <c r="B19" i="6"/>
  <c r="B36" i="6" s="1"/>
  <c r="J73" i="12"/>
  <c r="J89" i="12" s="1"/>
  <c r="J72" i="12"/>
  <c r="J88" i="12" s="1"/>
  <c r="B73" i="12"/>
  <c r="B89" i="12" s="1"/>
  <c r="B72" i="12"/>
  <c r="B88" i="12" s="1"/>
  <c r="B70" i="12"/>
  <c r="B86" i="12" s="1"/>
  <c r="J24" i="6"/>
  <c r="J41" i="6" s="1"/>
  <c r="J23" i="6"/>
  <c r="J40" i="6" s="1"/>
  <c r="B24" i="6"/>
  <c r="B41" i="6" s="1"/>
  <c r="B23" i="6"/>
  <c r="B40" i="6" s="1"/>
  <c r="J20" i="6"/>
  <c r="J37" i="6" s="1"/>
  <c r="J19" i="6"/>
  <c r="J36" i="6" s="1"/>
  <c r="J22" i="6"/>
  <c r="J39" i="6" s="1"/>
  <c r="J21" i="6"/>
  <c r="J38" i="6" s="1"/>
  <c r="B22" i="6"/>
  <c r="B39" i="6" s="1"/>
  <c r="E56" i="6"/>
  <c r="K114" i="2"/>
  <c r="M36" i="6"/>
  <c r="E39" i="6"/>
  <c r="O52" i="12"/>
  <c r="G51" i="12"/>
  <c r="G73" i="12" s="1"/>
  <c r="O25" i="12"/>
  <c r="K75" i="2"/>
  <c r="K89" i="2" s="1"/>
  <c r="K102" i="2" s="1"/>
  <c r="B79" i="2"/>
  <c r="B93" i="2" s="1"/>
  <c r="B106" i="2" s="1"/>
  <c r="B118" i="2" s="1"/>
  <c r="E106" i="2" l="1"/>
  <c r="G93" i="2"/>
  <c r="G118" i="2"/>
  <c r="E118" i="2"/>
  <c r="E73" i="6"/>
  <c r="G56" i="6"/>
  <c r="B71" i="12"/>
  <c r="B87" i="12" s="1"/>
  <c r="E93" i="2"/>
  <c r="O54" i="11"/>
  <c r="O53" i="11"/>
  <c r="O52" i="11"/>
  <c r="G39" i="6" l="1"/>
  <c r="J91" i="11"/>
  <c r="J90" i="11"/>
  <c r="J89" i="11"/>
  <c r="B91" i="11"/>
  <c r="B90" i="11"/>
  <c r="J88" i="11"/>
  <c r="B89" i="11"/>
  <c r="B88" i="11"/>
  <c r="J87" i="11"/>
  <c r="J86" i="11"/>
  <c r="B87" i="11"/>
  <c r="O25" i="11"/>
  <c r="B18" i="14"/>
  <c r="J18" i="14"/>
  <c r="E22" i="6" l="1"/>
  <c r="E89" i="6" s="1"/>
  <c r="E79" i="2"/>
  <c r="E89" i="13"/>
  <c r="E89" i="12"/>
  <c r="E89" i="14"/>
  <c r="E89" i="11"/>
  <c r="J18" i="13"/>
  <c r="B18" i="13"/>
  <c r="J62" i="12"/>
  <c r="J55" i="12"/>
  <c r="J45" i="12"/>
  <c r="B61" i="12"/>
  <c r="J38" i="12"/>
  <c r="B41" i="12"/>
  <c r="G48" i="12"/>
  <c r="O64" i="12"/>
  <c r="O65" i="12"/>
  <c r="O66" i="12"/>
  <c r="J28" i="12"/>
  <c r="J18" i="12"/>
  <c r="B36" i="12"/>
  <c r="B28" i="12"/>
  <c r="B18" i="12"/>
  <c r="O75" i="12" l="1"/>
  <c r="G89" i="11"/>
  <c r="G22" i="6"/>
  <c r="G79" i="2"/>
  <c r="H79" i="2" s="1"/>
  <c r="G89" i="13"/>
  <c r="G89" i="14"/>
  <c r="B2" i="14"/>
  <c r="B2" i="13"/>
  <c r="B2" i="12"/>
  <c r="C2" i="14"/>
  <c r="C2" i="13"/>
  <c r="C2" i="12"/>
  <c r="G12" i="12"/>
  <c r="M8" i="6"/>
  <c r="J9" i="6"/>
  <c r="J8" i="6"/>
  <c r="J6" i="6"/>
  <c r="E9" i="6"/>
  <c r="E8" i="6"/>
  <c r="E7" i="6"/>
  <c r="E6" i="6"/>
  <c r="B9" i="6"/>
  <c r="B8" i="6"/>
  <c r="B7" i="6"/>
  <c r="B6" i="6"/>
  <c r="M67" i="6" l="1"/>
  <c r="M66" i="6"/>
  <c r="E67" i="6"/>
  <c r="E65" i="6"/>
  <c r="C65" i="6"/>
  <c r="M50" i="6"/>
  <c r="M49" i="6"/>
  <c r="E50" i="6"/>
  <c r="E48" i="6"/>
  <c r="C48" i="6"/>
  <c r="B49" i="6"/>
  <c r="B32" i="6"/>
  <c r="E31" i="6"/>
  <c r="C31" i="6"/>
  <c r="B15" i="6"/>
  <c r="E14" i="6"/>
  <c r="C14" i="6"/>
  <c r="M33" i="6"/>
  <c r="M32" i="6"/>
  <c r="E33" i="6"/>
  <c r="M16" i="6"/>
  <c r="M15" i="6"/>
  <c r="G9" i="2"/>
  <c r="E16" i="6" l="1"/>
  <c r="J39" i="2"/>
  <c r="I39" i="2"/>
  <c r="H39" i="2"/>
  <c r="G39" i="2"/>
  <c r="O15" i="12"/>
  <c r="K15" i="14" l="1"/>
  <c r="K15" i="12"/>
  <c r="B67" i="6"/>
  <c r="B50" i="6"/>
  <c r="B33" i="6"/>
  <c r="G33" i="6"/>
  <c r="G16" i="6" l="1"/>
  <c r="B16" i="6"/>
  <c r="C15" i="14"/>
  <c r="J16" i="6"/>
  <c r="J33" i="6"/>
  <c r="K67" i="6"/>
  <c r="K50" i="6"/>
  <c r="J66" i="6"/>
  <c r="J50" i="6"/>
  <c r="K49" i="6"/>
  <c r="G65" i="6"/>
  <c r="D65" i="6"/>
  <c r="E66" i="6"/>
  <c r="E49" i="6"/>
  <c r="J49" i="6"/>
  <c r="E32" i="6"/>
  <c r="J32" i="6"/>
  <c r="J15" i="6"/>
  <c r="E15" i="6"/>
  <c r="C16" i="14"/>
  <c r="O15" i="14"/>
  <c r="J8" i="2" l="1"/>
  <c r="J9" i="2"/>
  <c r="I8" i="2"/>
  <c r="I9" i="2"/>
  <c r="H8" i="2"/>
  <c r="H9" i="2"/>
  <c r="G8" i="2"/>
  <c r="K2" i="11" l="1"/>
  <c r="C13" i="12"/>
  <c r="G66" i="6"/>
  <c r="O67" i="6"/>
  <c r="O66" i="6"/>
  <c r="O65" i="6"/>
  <c r="K66" i="6"/>
  <c r="K65" i="6"/>
  <c r="G67" i="6"/>
  <c r="C67" i="6"/>
  <c r="C66" i="6"/>
  <c r="O48" i="6"/>
  <c r="K33" i="6"/>
  <c r="O50" i="6"/>
  <c r="O49" i="6"/>
  <c r="K32" i="6"/>
  <c r="K48" i="6"/>
  <c r="G50" i="6"/>
  <c r="C50" i="6"/>
  <c r="C49" i="6"/>
  <c r="G49" i="6"/>
  <c r="G48" i="6"/>
  <c r="D48" i="6"/>
  <c r="O33" i="6"/>
  <c r="O32" i="6"/>
  <c r="O31" i="6"/>
  <c r="K31" i="6"/>
  <c r="G32" i="6"/>
  <c r="G31" i="6"/>
  <c r="C33" i="6"/>
  <c r="C32" i="6"/>
  <c r="D31" i="6"/>
  <c r="D14" i="6"/>
  <c r="K16" i="6"/>
  <c r="K15" i="6"/>
  <c r="K14" i="6"/>
  <c r="O16" i="6"/>
  <c r="O15" i="6"/>
  <c r="O14" i="6"/>
  <c r="G14" i="6"/>
  <c r="C16" i="6"/>
  <c r="G15" i="6"/>
  <c r="C15" i="6"/>
  <c r="O8" i="6"/>
  <c r="K8" i="6"/>
  <c r="K9" i="6"/>
  <c r="K7" i="6"/>
  <c r="K6" i="6"/>
  <c r="G8" i="6"/>
  <c r="G9" i="6"/>
  <c r="G7" i="6"/>
  <c r="G6" i="6"/>
  <c r="C9" i="6"/>
  <c r="C8" i="6"/>
  <c r="C7" i="6"/>
  <c r="C6" i="6"/>
  <c r="J68" i="14"/>
  <c r="B68" i="14"/>
  <c r="J68" i="13"/>
  <c r="B68" i="13"/>
  <c r="J68" i="12"/>
  <c r="B68" i="12"/>
  <c r="J68" i="11"/>
  <c r="B68" i="11"/>
  <c r="J2" i="11"/>
  <c r="J2" i="12"/>
  <c r="J2" i="13"/>
  <c r="B47" i="6" s="1"/>
  <c r="K13" i="6" l="1"/>
  <c r="C77" i="11"/>
  <c r="K2" i="12"/>
  <c r="K30" i="6" s="1"/>
  <c r="B13" i="6"/>
  <c r="K60" i="6"/>
  <c r="K43" i="6"/>
  <c r="B30" i="6"/>
  <c r="K26" i="6"/>
  <c r="K2" i="13"/>
  <c r="K47" i="6" s="1"/>
  <c r="K2" i="14"/>
  <c r="K64" i="6" s="1"/>
  <c r="M73" i="6"/>
  <c r="M56" i="6"/>
  <c r="M53" i="6"/>
  <c r="C13" i="13"/>
  <c r="O15" i="13"/>
  <c r="K15" i="13"/>
  <c r="G13" i="14"/>
  <c r="C13" i="14"/>
  <c r="G12" i="14"/>
  <c r="G11" i="14"/>
  <c r="C11" i="14"/>
  <c r="G10" i="14"/>
  <c r="C10" i="14"/>
  <c r="C16" i="13"/>
  <c r="C15" i="13"/>
  <c r="G13" i="13"/>
  <c r="G12" i="13"/>
  <c r="G11" i="13"/>
  <c r="C11" i="13"/>
  <c r="G10" i="13"/>
  <c r="C10" i="13"/>
  <c r="M104" i="2" l="1"/>
  <c r="E103" i="2"/>
  <c r="M116" i="2"/>
  <c r="E90" i="2"/>
  <c r="M91" i="2"/>
  <c r="M39" i="6"/>
  <c r="E115" i="2"/>
  <c r="M70" i="6"/>
  <c r="M77" i="2"/>
  <c r="M22" i="6"/>
  <c r="E76" i="2"/>
  <c r="M19" i="6"/>
  <c r="C16" i="12"/>
  <c r="C15" i="12"/>
  <c r="C11" i="12"/>
  <c r="G11" i="12"/>
  <c r="G10" i="12"/>
  <c r="G13" i="12"/>
  <c r="C10" i="12"/>
  <c r="M89" i="6" l="1"/>
  <c r="M86" i="6"/>
  <c r="O37" i="12"/>
  <c r="O36" i="12"/>
  <c r="O35" i="12"/>
  <c r="O34" i="12"/>
  <c r="O33" i="12"/>
  <c r="O32" i="12"/>
  <c r="O31" i="12"/>
  <c r="O30" i="12"/>
  <c r="O27" i="12"/>
  <c r="O26" i="12"/>
  <c r="O24" i="12"/>
  <c r="O22" i="12"/>
  <c r="O21" i="12"/>
  <c r="O20" i="12"/>
  <c r="G40" i="12"/>
  <c r="G39" i="12"/>
  <c r="G38" i="12"/>
  <c r="G35" i="12"/>
  <c r="G34" i="12"/>
  <c r="G33" i="12"/>
  <c r="G32" i="12"/>
  <c r="G31" i="12"/>
  <c r="G30" i="12"/>
  <c r="G27" i="12"/>
  <c r="G26" i="12"/>
  <c r="G25" i="12"/>
  <c r="G24" i="12"/>
  <c r="G23" i="12"/>
  <c r="G22" i="12"/>
  <c r="G21" i="12"/>
  <c r="G20" i="12"/>
  <c r="G75" i="14"/>
  <c r="G75" i="13"/>
  <c r="O61" i="12"/>
  <c r="O54" i="12"/>
  <c r="O53" i="12"/>
  <c r="O51" i="12"/>
  <c r="O49" i="12"/>
  <c r="O48" i="12"/>
  <c r="O47" i="12"/>
  <c r="G66" i="12"/>
  <c r="G65" i="12"/>
  <c r="G64" i="12"/>
  <c r="G63" i="12"/>
  <c r="G60" i="12"/>
  <c r="G59" i="12"/>
  <c r="G58" i="12"/>
  <c r="G57" i="12"/>
  <c r="G56" i="12"/>
  <c r="G55" i="12"/>
  <c r="O44" i="12"/>
  <c r="O43" i="12"/>
  <c r="O42" i="12"/>
  <c r="O41" i="12"/>
  <c r="O40" i="12"/>
  <c r="G47" i="12"/>
  <c r="G46" i="12"/>
  <c r="G45" i="12"/>
  <c r="G44" i="12"/>
  <c r="G43" i="12"/>
  <c r="O61" i="11"/>
  <c r="O60" i="11"/>
  <c r="O59" i="11"/>
  <c r="O58" i="11"/>
  <c r="O57" i="11"/>
  <c r="O51" i="11"/>
  <c r="O49" i="11"/>
  <c r="O48" i="11"/>
  <c r="O47" i="11"/>
  <c r="G66" i="11"/>
  <c r="G65" i="11"/>
  <c r="G64" i="11"/>
  <c r="G63" i="11"/>
  <c r="G60" i="11"/>
  <c r="G59" i="11"/>
  <c r="G58" i="11"/>
  <c r="G57" i="11"/>
  <c r="G56" i="11"/>
  <c r="G55" i="11"/>
  <c r="O44" i="11"/>
  <c r="O43" i="11"/>
  <c r="O42" i="11"/>
  <c r="O41" i="11"/>
  <c r="O40" i="11"/>
  <c r="G48" i="11"/>
  <c r="G47" i="11"/>
  <c r="G46" i="11"/>
  <c r="G45" i="11"/>
  <c r="O66" i="11"/>
  <c r="O65" i="11"/>
  <c r="O64" i="11"/>
  <c r="O36" i="11"/>
  <c r="O35" i="11"/>
  <c r="O34" i="11"/>
  <c r="O33" i="11"/>
  <c r="O32" i="11"/>
  <c r="O31" i="11"/>
  <c r="O30" i="11"/>
  <c r="O27" i="11"/>
  <c r="O26" i="11"/>
  <c r="O24" i="11"/>
  <c r="O22" i="11"/>
  <c r="O21" i="11"/>
  <c r="O20" i="11"/>
  <c r="G40" i="11"/>
  <c r="G39" i="11"/>
  <c r="G35" i="11"/>
  <c r="G34" i="11"/>
  <c r="G33" i="11"/>
  <c r="G32" i="11"/>
  <c r="G31" i="11"/>
  <c r="G30" i="11"/>
  <c r="G27" i="11"/>
  <c r="G26" i="11"/>
  <c r="G25" i="11"/>
  <c r="G24" i="11"/>
  <c r="G23" i="11"/>
  <c r="G22" i="11"/>
  <c r="G21" i="11"/>
  <c r="G20" i="11"/>
  <c r="G44" i="11"/>
  <c r="G43" i="11"/>
  <c r="G38" i="11"/>
  <c r="G72" i="11" l="1"/>
  <c r="G72" i="12"/>
  <c r="O74" i="12"/>
  <c r="O40" i="6" s="1"/>
  <c r="O70" i="12"/>
  <c r="O36" i="6" s="1"/>
  <c r="O73" i="12"/>
  <c r="O39" i="6" s="1"/>
  <c r="O70" i="11"/>
  <c r="O19" i="6" s="1"/>
  <c r="O73" i="11"/>
  <c r="O22" i="6" s="1"/>
  <c r="O75" i="11"/>
  <c r="O24" i="6" s="1"/>
  <c r="O75" i="13"/>
  <c r="O56" i="6"/>
  <c r="O74" i="13"/>
  <c r="O57" i="6" s="1"/>
  <c r="G74" i="13"/>
  <c r="G75" i="12"/>
  <c r="G41" i="6" s="1"/>
  <c r="G71" i="12"/>
  <c r="G37" i="6" s="1"/>
  <c r="G74" i="12"/>
  <c r="G40" i="6" s="1"/>
  <c r="G75" i="11"/>
  <c r="G24" i="6" s="1"/>
  <c r="G21" i="6"/>
  <c r="O71" i="11"/>
  <c r="O20" i="6" s="1"/>
  <c r="O71" i="12"/>
  <c r="O37" i="6" s="1"/>
  <c r="O72" i="12"/>
  <c r="G70" i="12"/>
  <c r="G70" i="11"/>
  <c r="O74" i="11"/>
  <c r="O23" i="6" s="1"/>
  <c r="G74" i="11"/>
  <c r="G71" i="11"/>
  <c r="O72" i="11"/>
  <c r="O21" i="6" s="1"/>
  <c r="O74" i="14"/>
  <c r="O74" i="6" s="1"/>
  <c r="G74" i="14"/>
  <c r="G74" i="6" s="1"/>
  <c r="O71" i="14"/>
  <c r="O71" i="6" s="1"/>
  <c r="O70" i="6"/>
  <c r="O73" i="6"/>
  <c r="G72" i="6"/>
  <c r="G71" i="14"/>
  <c r="G71" i="6" s="1"/>
  <c r="G70" i="14"/>
  <c r="G89" i="12"/>
  <c r="G73" i="6"/>
  <c r="G89" i="6" s="1"/>
  <c r="G55" i="6"/>
  <c r="G54" i="6"/>
  <c r="O54" i="6"/>
  <c r="G53" i="6"/>
  <c r="G75" i="6"/>
  <c r="O53" i="6"/>
  <c r="O41" i="6"/>
  <c r="J4" i="2"/>
  <c r="I4" i="2"/>
  <c r="H4" i="2"/>
  <c r="G4" i="2"/>
  <c r="O58" i="6" l="1"/>
  <c r="O77" i="13"/>
  <c r="O77" i="12"/>
  <c r="O77" i="11"/>
  <c r="G19" i="6"/>
  <c r="G36" i="6"/>
  <c r="O88" i="11"/>
  <c r="G70" i="6"/>
  <c r="G58" i="6"/>
  <c r="G91" i="6" s="1"/>
  <c r="G57" i="6"/>
  <c r="O72" i="6"/>
  <c r="H118" i="2"/>
  <c r="O55" i="6"/>
  <c r="H106" i="2"/>
  <c r="G38" i="6"/>
  <c r="G88" i="6" s="1"/>
  <c r="G23" i="6"/>
  <c r="O38" i="6"/>
  <c r="H93" i="2"/>
  <c r="O87" i="6"/>
  <c r="O89" i="6"/>
  <c r="O90" i="6"/>
  <c r="O86" i="6"/>
  <c r="G87" i="12"/>
  <c r="G20" i="6"/>
  <c r="G87" i="6" s="1"/>
  <c r="G87" i="13"/>
  <c r="G91" i="12"/>
  <c r="G91" i="11"/>
  <c r="G91" i="13"/>
  <c r="G91" i="14"/>
  <c r="G87" i="11"/>
  <c r="G87" i="14"/>
  <c r="O86" i="13"/>
  <c r="G90" i="13"/>
  <c r="O89" i="11"/>
  <c r="O86" i="11"/>
  <c r="O86" i="12"/>
  <c r="G90" i="11"/>
  <c r="G90" i="14"/>
  <c r="G90" i="12"/>
  <c r="G88" i="14"/>
  <c r="G88" i="13"/>
  <c r="G88" i="11"/>
  <c r="G88" i="12"/>
  <c r="O88" i="14"/>
  <c r="O88" i="13"/>
  <c r="O88" i="12"/>
  <c r="O86" i="14"/>
  <c r="O87" i="14"/>
  <c r="O87" i="12"/>
  <c r="O87" i="13"/>
  <c r="G86" i="14"/>
  <c r="G86" i="13"/>
  <c r="G86" i="12"/>
  <c r="O87" i="11"/>
  <c r="O90" i="14"/>
  <c r="O90" i="12"/>
  <c r="O90" i="13"/>
  <c r="O90" i="11"/>
  <c r="O89" i="12"/>
  <c r="O89" i="14"/>
  <c r="O89" i="13"/>
  <c r="K77" i="11"/>
  <c r="K77" i="12"/>
  <c r="K77" i="13"/>
  <c r="K77" i="14"/>
  <c r="J2" i="14"/>
  <c r="K77" i="6" s="1"/>
  <c r="M72" i="14"/>
  <c r="M74" i="14"/>
  <c r="M71" i="14"/>
  <c r="E75" i="14"/>
  <c r="E71" i="14"/>
  <c r="E74" i="14"/>
  <c r="E70" i="14"/>
  <c r="G114" i="2"/>
  <c r="M10" i="14"/>
  <c r="M65" i="6" s="1"/>
  <c r="J10" i="14"/>
  <c r="J65" i="6" s="1"/>
  <c r="P107" i="2"/>
  <c r="M72" i="13"/>
  <c r="M75" i="13"/>
  <c r="M74" i="13"/>
  <c r="M71" i="13"/>
  <c r="E75" i="13"/>
  <c r="E71" i="13"/>
  <c r="E74" i="13"/>
  <c r="E70" i="13"/>
  <c r="M10" i="13"/>
  <c r="M48" i="6" s="1"/>
  <c r="J10" i="13"/>
  <c r="J48" i="6" s="1"/>
  <c r="M72" i="12"/>
  <c r="M75" i="12"/>
  <c r="M71" i="12"/>
  <c r="E75" i="12"/>
  <c r="E71" i="12"/>
  <c r="E74" i="12"/>
  <c r="E70" i="12"/>
  <c r="O93" i="2"/>
  <c r="P93" i="2" s="1"/>
  <c r="M10" i="12"/>
  <c r="M31" i="6" s="1"/>
  <c r="J10" i="12"/>
  <c r="J31" i="6" s="1"/>
  <c r="B76" i="2"/>
  <c r="B90" i="2" s="1"/>
  <c r="B103" i="2" s="1"/>
  <c r="B115" i="2" s="1"/>
  <c r="K80" i="2"/>
  <c r="M77" i="13" l="1"/>
  <c r="O60" i="6"/>
  <c r="G90" i="6"/>
  <c r="G86" i="6"/>
  <c r="M77" i="12"/>
  <c r="O43" i="6"/>
  <c r="O26" i="6"/>
  <c r="O88" i="6"/>
  <c r="E58" i="6"/>
  <c r="M103" i="2"/>
  <c r="M58" i="6"/>
  <c r="M106" i="2"/>
  <c r="M54" i="6"/>
  <c r="E104" i="2"/>
  <c r="E57" i="6"/>
  <c r="M101" i="2"/>
  <c r="E54" i="6"/>
  <c r="E102" i="2"/>
  <c r="E74" i="6"/>
  <c r="M113" i="2"/>
  <c r="E116" i="2"/>
  <c r="M71" i="6"/>
  <c r="E71" i="6"/>
  <c r="E114" i="2"/>
  <c r="M41" i="6"/>
  <c r="M93" i="2"/>
  <c r="E72" i="6"/>
  <c r="E117" i="2"/>
  <c r="E91" i="2"/>
  <c r="M37" i="6"/>
  <c r="M115" i="2"/>
  <c r="E75" i="6"/>
  <c r="M117" i="2"/>
  <c r="M74" i="6"/>
  <c r="M92" i="2"/>
  <c r="M40" i="6"/>
  <c r="M90" i="2"/>
  <c r="E41" i="6"/>
  <c r="M88" i="2"/>
  <c r="E40" i="6"/>
  <c r="E89" i="2"/>
  <c r="E37" i="6"/>
  <c r="E94" i="2"/>
  <c r="M38" i="6"/>
  <c r="E88" i="2"/>
  <c r="E36" i="6"/>
  <c r="E119" i="2"/>
  <c r="M72" i="6"/>
  <c r="E92" i="2"/>
  <c r="E38" i="6"/>
  <c r="E113" i="2"/>
  <c r="E70" i="6"/>
  <c r="M105" i="2"/>
  <c r="M57" i="6"/>
  <c r="E101" i="2"/>
  <c r="E53" i="6"/>
  <c r="E107" i="2"/>
  <c r="M55" i="6"/>
  <c r="E105" i="2"/>
  <c r="E55" i="6"/>
  <c r="B64" i="6"/>
  <c r="K94" i="2"/>
  <c r="K107" i="2" s="1"/>
  <c r="K119" i="2" s="1"/>
  <c r="G91" i="2"/>
  <c r="O91" i="2"/>
  <c r="P91" i="2" s="1"/>
  <c r="O90" i="2"/>
  <c r="P90" i="2" s="1"/>
  <c r="O105" i="2"/>
  <c r="G115" i="2"/>
  <c r="H115" i="2" s="1"/>
  <c r="O117" i="2"/>
  <c r="P117" i="2" s="1"/>
  <c r="O116" i="2"/>
  <c r="P116" i="2" s="1"/>
  <c r="O115" i="2"/>
  <c r="G116" i="2"/>
  <c r="O113" i="2"/>
  <c r="G119" i="2"/>
  <c r="G117" i="2"/>
  <c r="G113" i="2"/>
  <c r="G104" i="2"/>
  <c r="G103" i="2"/>
  <c r="H103" i="2" s="1"/>
  <c r="G102" i="2"/>
  <c r="G101" i="2"/>
  <c r="G105" i="2"/>
  <c r="G107" i="2"/>
  <c r="O101" i="2"/>
  <c r="O103" i="2"/>
  <c r="O104" i="2"/>
  <c r="O106" i="2"/>
  <c r="G90" i="2"/>
  <c r="H90" i="2" s="1"/>
  <c r="G88" i="2"/>
  <c r="G92" i="2"/>
  <c r="G94" i="2"/>
  <c r="O88" i="2"/>
  <c r="O92" i="2"/>
  <c r="P92" i="2" s="1"/>
  <c r="P119" i="2"/>
  <c r="P80" i="2"/>
  <c r="M60" i="6" l="1"/>
  <c r="M43" i="6"/>
  <c r="G109" i="2"/>
  <c r="O109" i="2"/>
  <c r="E109" i="2"/>
  <c r="M109" i="2"/>
  <c r="M96" i="2"/>
  <c r="O96" i="2"/>
  <c r="E96" i="2"/>
  <c r="E121" i="2"/>
  <c r="G89" i="2"/>
  <c r="G96" i="2" s="1"/>
  <c r="G78" i="2"/>
  <c r="Q109" i="2" l="1"/>
  <c r="S109" i="2"/>
  <c r="Q96" i="2"/>
  <c r="M74" i="11"/>
  <c r="M23" i="6" s="1"/>
  <c r="M71" i="11"/>
  <c r="M20" i="6" s="1"/>
  <c r="E71" i="11"/>
  <c r="E70" i="11"/>
  <c r="E74" i="2" l="1"/>
  <c r="E19" i="6"/>
  <c r="E75" i="2"/>
  <c r="E20" i="6"/>
  <c r="E87" i="6" s="1"/>
  <c r="E77" i="2"/>
  <c r="M87" i="6"/>
  <c r="E78" i="2"/>
  <c r="E21" i="6"/>
  <c r="E88" i="6" s="1"/>
  <c r="M78" i="2"/>
  <c r="M90" i="6"/>
  <c r="E86" i="11"/>
  <c r="E86" i="13"/>
  <c r="E86" i="14"/>
  <c r="E86" i="12"/>
  <c r="M87" i="11"/>
  <c r="M87" i="13"/>
  <c r="M87" i="14"/>
  <c r="M87" i="12"/>
  <c r="E88" i="11"/>
  <c r="E88" i="14"/>
  <c r="E88" i="13"/>
  <c r="E88" i="12"/>
  <c r="E87" i="11"/>
  <c r="E87" i="13"/>
  <c r="E87" i="14"/>
  <c r="E87" i="12"/>
  <c r="M90" i="11"/>
  <c r="M90" i="13"/>
  <c r="M90" i="14"/>
  <c r="M90" i="12"/>
  <c r="G76" i="2"/>
  <c r="H76" i="2" s="1"/>
  <c r="M75" i="11"/>
  <c r="M24" i="6" s="1"/>
  <c r="E75" i="11"/>
  <c r="E74" i="11"/>
  <c r="M72" i="11"/>
  <c r="M88" i="11" s="1"/>
  <c r="M10" i="11"/>
  <c r="M14" i="6" s="1"/>
  <c r="J10" i="11"/>
  <c r="J14" i="6" s="1"/>
  <c r="B74" i="2"/>
  <c r="B88" i="2" s="1"/>
  <c r="B101" i="2" s="1"/>
  <c r="B113" i="2" s="1"/>
  <c r="B75" i="2"/>
  <c r="B89" i="2" s="1"/>
  <c r="B102" i="2" s="1"/>
  <c r="B114" i="2" s="1"/>
  <c r="B77" i="2"/>
  <c r="B91" i="2" s="1"/>
  <c r="B104" i="2" s="1"/>
  <c r="B116" i="2" s="1"/>
  <c r="B78" i="2"/>
  <c r="B92" i="2" s="1"/>
  <c r="B105" i="2" s="1"/>
  <c r="B117" i="2" s="1"/>
  <c r="B80" i="2"/>
  <c r="B94" i="2" s="1"/>
  <c r="B107" i="2" s="1"/>
  <c r="B119" i="2" s="1"/>
  <c r="K74" i="2"/>
  <c r="K76" i="2"/>
  <c r="K77" i="2"/>
  <c r="K78" i="2"/>
  <c r="K79" i="2"/>
  <c r="P106" i="2"/>
  <c r="H107" i="2"/>
  <c r="M77" i="11" l="1"/>
  <c r="E24" i="6"/>
  <c r="E91" i="6" s="1"/>
  <c r="E23" i="6"/>
  <c r="M79" i="2"/>
  <c r="E80" i="2"/>
  <c r="E82" i="2" s="1"/>
  <c r="E125" i="2" s="1"/>
  <c r="M21" i="6"/>
  <c r="M88" i="6" s="1"/>
  <c r="M74" i="2"/>
  <c r="E86" i="6"/>
  <c r="M76" i="2"/>
  <c r="K93" i="2"/>
  <c r="K106" i="2" s="1"/>
  <c r="K118" i="2" s="1"/>
  <c r="K92" i="2"/>
  <c r="K105" i="2" s="1"/>
  <c r="K117" i="2" s="1"/>
  <c r="K91" i="2"/>
  <c r="K104" i="2" s="1"/>
  <c r="K116" i="2" s="1"/>
  <c r="K90" i="2"/>
  <c r="K103" i="2" s="1"/>
  <c r="K115" i="2" s="1"/>
  <c r="K88" i="2"/>
  <c r="K101" i="2" s="1"/>
  <c r="K113" i="2" s="1"/>
  <c r="E90" i="11"/>
  <c r="E90" i="12"/>
  <c r="E90" i="13"/>
  <c r="E90" i="14"/>
  <c r="E91" i="11"/>
  <c r="E91" i="12"/>
  <c r="E91" i="14"/>
  <c r="E91" i="13"/>
  <c r="M88" i="14"/>
  <c r="M88" i="12"/>
  <c r="M88" i="13"/>
  <c r="M89" i="11"/>
  <c r="M89" i="12"/>
  <c r="M89" i="13"/>
  <c r="M89" i="14"/>
  <c r="M86" i="11"/>
  <c r="M86" i="13"/>
  <c r="M86" i="12"/>
  <c r="M86" i="14"/>
  <c r="O78" i="2"/>
  <c r="O76" i="2"/>
  <c r="P76" i="2" s="1"/>
  <c r="O79" i="2"/>
  <c r="P79" i="2" s="1"/>
  <c r="G77" i="2"/>
  <c r="O77" i="2"/>
  <c r="H117" i="2"/>
  <c r="P113" i="2"/>
  <c r="P115" i="2"/>
  <c r="H116" i="2"/>
  <c r="H113" i="2"/>
  <c r="P88" i="2"/>
  <c r="P96" i="2" s="1"/>
  <c r="H89" i="2"/>
  <c r="H119" i="2"/>
  <c r="P105" i="2"/>
  <c r="H104" i="2"/>
  <c r="P104" i="2"/>
  <c r="P103" i="2"/>
  <c r="H105" i="2"/>
  <c r="P101" i="2"/>
  <c r="H102" i="2"/>
  <c r="H114" i="2"/>
  <c r="H94" i="2"/>
  <c r="H92" i="2"/>
  <c r="H88" i="2"/>
  <c r="H91" i="2"/>
  <c r="H78" i="2"/>
  <c r="M26" i="6" l="1"/>
  <c r="P109" i="2"/>
  <c r="H96" i="2"/>
  <c r="M82" i="2"/>
  <c r="Q82" i="2" s="1"/>
  <c r="E90" i="6"/>
  <c r="O74" i="2"/>
  <c r="O82" i="2" s="1"/>
  <c r="G80" i="2"/>
  <c r="H80" i="2" s="1"/>
  <c r="G74" i="2"/>
  <c r="H74" i="2" s="1"/>
  <c r="G86" i="11"/>
  <c r="G75" i="2"/>
  <c r="H75" i="2" s="1"/>
  <c r="H77" i="2"/>
  <c r="P78" i="2"/>
  <c r="H101" i="2"/>
  <c r="H109" i="2" s="1"/>
  <c r="P77" i="2"/>
  <c r="H121" i="2"/>
  <c r="G121" i="2"/>
  <c r="T109" i="2" l="1"/>
  <c r="T96" i="2"/>
  <c r="T97" i="2" s="1"/>
  <c r="P74" i="2"/>
  <c r="P82" i="2" s="1"/>
  <c r="H82" i="2"/>
  <c r="H125" i="2" s="1"/>
  <c r="G82" i="2"/>
  <c r="G125" i="2" s="1"/>
  <c r="S96" i="2"/>
  <c r="U97" i="2" l="1"/>
  <c r="T98" i="2" s="1"/>
  <c r="N79" i="12" s="1"/>
  <c r="N45" i="6" s="1"/>
  <c r="U110" i="2"/>
  <c r="T110" i="2"/>
  <c r="S82" i="2"/>
  <c r="T82" i="2"/>
  <c r="O79" i="12" l="1"/>
  <c r="O45" i="6" s="1"/>
  <c r="U83" i="2"/>
  <c r="T83" i="2"/>
  <c r="T111" i="2"/>
  <c r="N79" i="13" s="1"/>
  <c r="N62" i="6" s="1"/>
  <c r="O79" i="13"/>
  <c r="O62" i="6" s="1"/>
  <c r="T84" i="2" l="1"/>
  <c r="N79" i="11" s="1"/>
  <c r="N28" i="6" s="1"/>
  <c r="O79" i="11"/>
  <c r="O28" i="6" s="1"/>
  <c r="M77" i="14"/>
  <c r="O77" i="14"/>
  <c r="M118" i="2" l="1"/>
  <c r="M121" i="2" s="1"/>
  <c r="Q121" i="2" s="1"/>
  <c r="M91" i="14"/>
  <c r="M93" i="14" s="1"/>
  <c r="O118" i="2"/>
  <c r="P118" i="2" s="1"/>
  <c r="P121" i="2" s="1"/>
  <c r="P125" i="2" s="1"/>
  <c r="M91" i="12"/>
  <c r="M93" i="12" s="1"/>
  <c r="O75" i="6"/>
  <c r="O91" i="14"/>
  <c r="O93" i="14" s="1"/>
  <c r="M91" i="13"/>
  <c r="M93" i="13" s="1"/>
  <c r="O91" i="11"/>
  <c r="O93" i="11" s="1"/>
  <c r="M75" i="6"/>
  <c r="O91" i="12"/>
  <c r="O93" i="12" s="1"/>
  <c r="M91" i="11"/>
  <c r="M93" i="11" s="1"/>
  <c r="O91" i="13"/>
  <c r="O93" i="13" s="1"/>
  <c r="O121" i="2" l="1"/>
  <c r="S121" i="2" s="1"/>
  <c r="S125" i="2" s="1"/>
  <c r="T121" i="2"/>
  <c r="U122" i="2" s="1"/>
  <c r="M125" i="2"/>
  <c r="O91" i="6"/>
  <c r="O94" i="6" s="1"/>
  <c r="O77" i="6"/>
  <c r="M91" i="6"/>
  <c r="M94" i="6" s="1"/>
  <c r="M77" i="6"/>
  <c r="O125" i="2" l="1"/>
  <c r="T125" i="2"/>
  <c r="U126" i="2" s="1"/>
  <c r="T122" i="2"/>
  <c r="T123" i="2" s="1"/>
  <c r="N79" i="14" s="1"/>
  <c r="N79" i="6" s="1"/>
  <c r="O79" i="14"/>
  <c r="O79" i="6" s="1"/>
  <c r="T126" i="2" l="1"/>
  <c r="T127" i="2" s="1"/>
  <c r="O95" i="11"/>
  <c r="O95" i="13"/>
  <c r="O95" i="14"/>
  <c r="O96" i="6" s="1"/>
  <c r="O95" i="12"/>
  <c r="N95" i="11" l="1"/>
  <c r="N95" i="14"/>
  <c r="N96" i="6" s="1"/>
  <c r="N95" i="13"/>
  <c r="N9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4753E72C-C48C-46C4-8AA3-967640676930}">
      <text>
        <r>
          <rPr>
            <b/>
            <sz val="9"/>
            <color indexed="81"/>
            <rFont val="Tahoma"/>
            <family val="2"/>
          </rPr>
          <t>An excellent, low cost and light weight 10mm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5C9364FC-7D8D-43BC-8C5D-EB4D1499FAA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A6DC2724-2B1A-4A28-B3A0-64C959EB6A9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8151C8D8-49BA-4247-B4C5-F5C8272D717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BF129410-D2B6-43AC-8C39-C64815F142C7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81CD4C60-94C4-42E3-B4D2-35C504373E88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028F1737-A478-4C81-8CB7-BCE7CA59940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0D3EC4A3-BAC9-4AA7-945D-E1A58086AAF6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39" authorId="1" shapeId="0" xr:uid="{6378350F-5096-4AD3-8C52-7FD822B4265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40" authorId="1" shapeId="0" xr:uid="{2F50AF90-72F6-49DB-B104-7B86ED2E095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B41" authorId="0" shapeId="0" xr:uid="{71CDF5E9-BDE7-4E60-AD9F-7F813DC509F7}">
      <text>
        <r>
          <rPr>
            <b/>
            <sz val="9"/>
            <color indexed="81"/>
            <rFont val="Tahoma"/>
            <family val="2"/>
          </rPr>
          <t xml:space="preserve">Formally called 10mm EPB MultiSmart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AE00EC45-A7A7-4C6B-8BBF-4296955BACB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1" authorId="1" shapeId="0" xr:uid="{C02DBE08-246C-4BED-A099-F61191B8704E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59" authorId="1" shapeId="0" xr:uid="{8751C210-7BD0-4487-994C-CC961FA8401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60" authorId="1" shapeId="0" xr:uid="{9221B558-0944-4C84-8B95-1D907B0DDC8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N79" authorId="0" shapeId="0" xr:uid="{98420F42-65D2-439E-895C-A3C32199DE5C}">
      <text>
        <r>
          <rPr>
            <b/>
            <sz val="9"/>
            <color indexed="81"/>
            <rFont val="Tahoma"/>
            <family val="2"/>
          </rPr>
          <t>Plasterboard weight only.  Excludes Pallet weight if applicable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96FB8041-06FC-42BA-939A-A34CA510A824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56F4B10D-AD6C-4A41-8CFF-423C97EF460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6D2382BB-6313-4BB9-AF08-BDBA5FD0F0B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E32DD410-F1C6-4B47-81B4-5091AFDA98DD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0FECACD2-9896-4237-B178-7CCE5D9E332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6CE895A6-6A45-4B12-9484-4EA71A2CD7B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EB648E6B-154A-4016-8AB8-3896B2A1930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5F92ED6B-0BA5-4DD5-8A02-659135BA9117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22FD1F62-AF13-45F6-AA1B-D41FE153BDD3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92C1CD72-BC46-42EA-BCF3-A1A66687872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8749E1E2-7D74-452D-89D3-463405305904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1" authorId="1" shapeId="0" xr:uid="{CFC718CF-C9DB-4605-AC90-C789FCC3784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59" authorId="1" shapeId="0" xr:uid="{A686E09C-47EE-44CA-87E6-1701E956AF75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60" authorId="1" shapeId="0" xr:uid="{CB57AF46-32FC-4364-BF86-3AB7A605426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6EA18525-C83E-4BFB-A969-41A83F694343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DA0D852D-2947-4B19-9BC6-C3A5AF80C610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BCDD38A8-A099-447C-A558-2E05320335E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29DC2097-373B-4B06-BC72-DFD7D53CF46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7C545A46-E03C-4461-821A-21A5CDDDA71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A1D44465-C0BA-420A-842A-863014717DA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223E67B5-D9F7-4231-8BB2-A3D090CB92E5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0C27E04A-5B84-495A-B3F3-9707B1BECDB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17F8D6DC-0BD4-48EA-B4C7-90142BB343C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C2F613D6-87BA-4C6F-B389-37695B27041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04CCE19F-FE51-492D-BFE0-984442DDFA3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1" authorId="1" shapeId="0" xr:uid="{B50B3869-8784-45B5-A8D3-6B35642C9F56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59" authorId="1" shapeId="0" xr:uid="{EF79CC5B-157E-49CA-B9C2-11E7254B287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60" authorId="1" shapeId="0" xr:uid="{039DB372-26DE-4DF5-9FDF-2702348635FF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70AD8543-AF43-4D7A-9903-C4AE9CBDB414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059676BA-0CF6-492F-9B7C-A02CD79F70A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371681B9-E3BC-4698-ADA9-EC6E62EB3FA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2B5780B9-162F-4F80-95C3-110EBFF59B88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76AEE3AC-A731-4E5A-B193-6BAAF80D66D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38A3CE76-2658-4D4E-B498-5E1C8FE84C40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7929274B-6F4F-4FE9-89C4-E0070155ADF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19EC140D-B27E-41EA-ABF0-9661AA95D044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EFEA9091-0867-4787-AF91-BE76A5CF517D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ADAECE93-9D05-45C1-B279-083885D019F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01AC567C-288B-4DB1-9CFE-95C595DC290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1" authorId="1" shapeId="0" xr:uid="{8B44C9A3-CD44-4999-8DC0-6B1A679E4A5E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59" authorId="1" shapeId="0" xr:uid="{23DFE249-2182-4FA9-AE0D-350AECDE7AA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60" authorId="1" shapeId="0" xr:uid="{726D2C1F-A582-4855-A10F-9686706F5BE5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Nicholls</author>
  </authors>
  <commentList>
    <comment ref="R6" authorId="0" shapeId="0" xr:uid="{A96B0FCC-5EDA-40FF-A6DF-3F63550C83D0}">
      <text>
        <r>
          <rPr>
            <sz val="9"/>
            <color indexed="81"/>
            <rFont val="Tahoma"/>
            <family val="2"/>
          </rPr>
          <t xml:space="preserve">Tapered Edge / Square Edge for Horizontal fixing on 2.7m stud height walls.
</t>
        </r>
      </text>
    </comment>
    <comment ref="R7" authorId="0" shapeId="0" xr:uid="{64D1D3A3-786D-4AA1-9EC3-0E3F1D62EF81}">
      <text>
        <r>
          <rPr>
            <sz val="9"/>
            <color indexed="81"/>
            <rFont val="Tahoma"/>
            <family val="2"/>
          </rPr>
          <t xml:space="preserve">Tapered Edge / Square Edge for Horizontal fixing on 2.7m stud height walls.
</t>
        </r>
      </text>
    </comment>
    <comment ref="R11" authorId="0" shapeId="0" xr:uid="{1FC463C7-32AB-4029-BFCD-4DF4EB5C54A5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R41" authorId="0" shapeId="0" xr:uid="{D303C244-901E-40A8-B2C3-7E80E633C778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R42" authorId="0" shapeId="0" xr:uid="{2B8A4B6F-C78A-4CB3-BDCF-CBE2C5F9B6B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</commentList>
</comments>
</file>

<file path=xl/sharedStrings.xml><?xml version="1.0" encoding="utf-8"?>
<sst xmlns="http://schemas.openxmlformats.org/spreadsheetml/2006/main" count="673" uniqueCount="229">
  <si>
    <t>CLIENT NAME:</t>
  </si>
  <si>
    <t xml:space="preserve"> </t>
  </si>
  <si>
    <t>PH. NUMBER:</t>
  </si>
  <si>
    <t>SITE CONTACT:</t>
  </si>
  <si>
    <t>MERCHANT:</t>
  </si>
  <si>
    <t>BRANCH:</t>
  </si>
  <si>
    <t>MERCHANT REP:</t>
  </si>
  <si>
    <t>SITE INSPECTION:</t>
  </si>
  <si>
    <t>ORDER DATE:</t>
  </si>
  <si>
    <t>HIAB REACH</t>
  </si>
  <si>
    <t>Long Reach   (15m-23m)</t>
  </si>
  <si>
    <t>EXTRA LABOUR:</t>
  </si>
  <si>
    <t>FLOOR LEVEL:</t>
  </si>
  <si>
    <t>x 1200mm</t>
  </si>
  <si>
    <t>EDGE TYPE</t>
  </si>
  <si>
    <t>LENGTH</t>
  </si>
  <si>
    <t>SHEET QTY</t>
  </si>
  <si>
    <t>TE/TE</t>
  </si>
  <si>
    <t>EM10N24</t>
  </si>
  <si>
    <t>EM10N27</t>
  </si>
  <si>
    <t>EM10N30</t>
  </si>
  <si>
    <t>EM10N36</t>
  </si>
  <si>
    <t>EM10N48</t>
  </si>
  <si>
    <t>TE/SE</t>
  </si>
  <si>
    <t>EM13N24</t>
  </si>
  <si>
    <t>EM13N27</t>
  </si>
  <si>
    <t>EM13N30</t>
  </si>
  <si>
    <t>EM13N33</t>
  </si>
  <si>
    <t>EM13N36</t>
  </si>
  <si>
    <t>EA10N24</t>
  </si>
  <si>
    <t>x 1350mm</t>
  </si>
  <si>
    <t>EA10N27</t>
  </si>
  <si>
    <t>EA10N30</t>
  </si>
  <si>
    <t>EA10N36</t>
  </si>
  <si>
    <t>ES13N24</t>
  </si>
  <si>
    <t>EA13N24</t>
  </si>
  <si>
    <t>ES13N27</t>
  </si>
  <si>
    <t>EA13N27</t>
  </si>
  <si>
    <t>ES13N30</t>
  </si>
  <si>
    <t>EA13N30</t>
  </si>
  <si>
    <t>ES13N33</t>
  </si>
  <si>
    <t>EA13N36</t>
  </si>
  <si>
    <t>ES13N36</t>
  </si>
  <si>
    <t>ES13N42</t>
  </si>
  <si>
    <t>ES13N48</t>
  </si>
  <si>
    <t>ES13N60</t>
  </si>
  <si>
    <t>EF16N24</t>
  </si>
  <si>
    <t>EF16N27</t>
  </si>
  <si>
    <t>EF16N30</t>
  </si>
  <si>
    <t>PRODUCT</t>
  </si>
  <si>
    <t>Service Type</t>
  </si>
  <si>
    <t>Ex EPB Warehouse Collection</t>
  </si>
  <si>
    <t xml:space="preserve">Delivered to Site flag </t>
  </si>
  <si>
    <t>Merchant Delivers to Site</t>
  </si>
  <si>
    <t>Super Reach (23m-32m)</t>
  </si>
  <si>
    <t>SITE INSPECTION</t>
  </si>
  <si>
    <t>Needed</t>
  </si>
  <si>
    <t>Not Needed</t>
  </si>
  <si>
    <t>EXTRA LABOUR</t>
  </si>
  <si>
    <t>Required</t>
  </si>
  <si>
    <t>Not Required</t>
  </si>
  <si>
    <t>DELIVERY TIME</t>
  </si>
  <si>
    <t>No Specific Time</t>
  </si>
  <si>
    <t>7:00am to 10:00am</t>
  </si>
  <si>
    <t>10:30am to 1:30pm</t>
  </si>
  <si>
    <t>2:00pm to 5:00pm</t>
  </si>
  <si>
    <t>Delivery Type</t>
  </si>
  <si>
    <t>Small Truck</t>
  </si>
  <si>
    <t>Other</t>
  </si>
  <si>
    <t>GROUPING</t>
  </si>
  <si>
    <t>Walls &amp; Ceilings</t>
  </si>
  <si>
    <t xml:space="preserve">Walls   </t>
  </si>
  <si>
    <t>Ceilings</t>
  </si>
  <si>
    <t>Floor Level</t>
  </si>
  <si>
    <t>Basement</t>
  </si>
  <si>
    <t>Ground</t>
  </si>
  <si>
    <t>Level 1</t>
  </si>
  <si>
    <t>Level 2</t>
  </si>
  <si>
    <t>Level 3</t>
  </si>
  <si>
    <t>Level 4</t>
  </si>
  <si>
    <t>Level 5</t>
  </si>
  <si>
    <t>EF10N24</t>
  </si>
  <si>
    <t>EF10N27</t>
  </si>
  <si>
    <t>EF10N30</t>
  </si>
  <si>
    <t>EF10N36</t>
  </si>
  <si>
    <t>EF10N48</t>
  </si>
  <si>
    <t>EF10N60</t>
  </si>
  <si>
    <t>ES10N24</t>
  </si>
  <si>
    <t>ES10N27</t>
  </si>
  <si>
    <t>ES10N30</t>
  </si>
  <si>
    <t>ES10N33</t>
  </si>
  <si>
    <t>ES10N36</t>
  </si>
  <si>
    <t>ES10N42</t>
  </si>
  <si>
    <t>ES10N48</t>
  </si>
  <si>
    <t>ES10N60</t>
  </si>
  <si>
    <t>Order Form Group 1 Totals</t>
  </si>
  <si>
    <t>Order Form Group 2 Totals</t>
  </si>
  <si>
    <t>Order Form Group 3 Totals</t>
  </si>
  <si>
    <t>Order Form Group 4 Totals</t>
  </si>
  <si>
    <t>x 600mm</t>
  </si>
  <si>
    <t>N/A</t>
  </si>
  <si>
    <t>KL25N30</t>
  </si>
  <si>
    <t>GROUP</t>
  </si>
  <si>
    <t>Total =</t>
  </si>
  <si>
    <t>Group 4</t>
  </si>
  <si>
    <t>Group 3</t>
  </si>
  <si>
    <t>Group 2</t>
  </si>
  <si>
    <t>Group 1</t>
  </si>
  <si>
    <t>Freight Into Merchants Store (FIS)</t>
  </si>
  <si>
    <t>Ex Merchants Store Collection</t>
  </si>
  <si>
    <t>EPB Delivered to Site Service (DTS)</t>
  </si>
  <si>
    <t>ORDER NUMBER:</t>
  </si>
  <si>
    <t>OTHER SITE INFO:</t>
  </si>
  <si>
    <t>UNIT NUMBER:</t>
  </si>
  <si>
    <t>LOT NUMBER:</t>
  </si>
  <si>
    <t>SITE  PH NUMBER:</t>
  </si>
  <si>
    <t>PROJECT                     SITE ADDRESS:</t>
  </si>
  <si>
    <t>FOUR GROUPS</t>
  </si>
  <si>
    <t xml:space="preserve">THE FOUR GROUPS   ORDER SUMMARY </t>
  </si>
  <si>
    <t>Kilo or tonne flip</t>
  </si>
  <si>
    <t>Colon Flags</t>
  </si>
  <si>
    <t xml:space="preserve">  When using the spreadsheet and If 5 or more groupings are required, it is recommended to use a new order form template as new tabs totals wont add into the Combined group totals.</t>
  </si>
  <si>
    <t>Fork Hoist off</t>
  </si>
  <si>
    <t>Unsure</t>
  </si>
  <si>
    <t>HIAB REACH:</t>
  </si>
  <si>
    <t>SERVICE/DEL TYPE:</t>
  </si>
  <si>
    <t>OTHER SITE LEVELS:</t>
  </si>
  <si>
    <t>WALL or CEILING:</t>
  </si>
  <si>
    <t>DELIVERY MODE:</t>
  </si>
  <si>
    <t>Hiab to a level</t>
  </si>
  <si>
    <t>Hiab to ground and go</t>
  </si>
  <si>
    <t>For further assistance:  Phone: 0800 353 742  or Email:</t>
  </si>
  <si>
    <t>Accessories</t>
  </si>
  <si>
    <t>Pallets</t>
  </si>
  <si>
    <t>2.4m</t>
  </si>
  <si>
    <t>3.0m</t>
  </si>
  <si>
    <t>4.8m</t>
  </si>
  <si>
    <t>6.0m</t>
  </si>
  <si>
    <t>PRODUCT DESCRIPTION</t>
  </si>
  <si>
    <t>OTHER GROUPINGS:</t>
  </si>
  <si>
    <t>QTY</t>
  </si>
  <si>
    <t>2.4m to 3.6m</t>
  </si>
  <si>
    <t>4.2m to 4.8m</t>
  </si>
  <si>
    <t>2.7m</t>
  </si>
  <si>
    <t>3.3m</t>
  </si>
  <si>
    <t>3.6m</t>
  </si>
  <si>
    <t>4.2m</t>
  </si>
  <si>
    <t>or visit Website:</t>
  </si>
  <si>
    <t>HIAB to a LEVEL   Flag</t>
  </si>
  <si>
    <t>STRECH WRAPPING</t>
  </si>
  <si>
    <t>Yes</t>
  </si>
  <si>
    <t>No</t>
  </si>
  <si>
    <t>STRETCH WRAP:</t>
  </si>
  <si>
    <t>EF13N24</t>
  </si>
  <si>
    <t>EF13N27</t>
  </si>
  <si>
    <t>EF13N30</t>
  </si>
  <si>
    <t>EF13N33</t>
  </si>
  <si>
    <t>EF13N36</t>
  </si>
  <si>
    <t xml:space="preserve">   M²</t>
  </si>
  <si>
    <t>USING THIS FORM:</t>
  </si>
  <si>
    <t>Craned lift</t>
  </si>
  <si>
    <t>Standard Truck Only</t>
  </si>
  <si>
    <t>EF10N42</t>
  </si>
  <si>
    <r>
      <t>EPB</t>
    </r>
    <r>
      <rPr>
        <b/>
        <sz val="16"/>
        <color theme="1"/>
        <rFont val="Aptos Narrow"/>
        <family val="2"/>
      </rPr>
      <t xml:space="preserve">® </t>
    </r>
    <r>
      <rPr>
        <b/>
        <sz val="12"/>
        <color theme="1"/>
        <rFont val="Calibri"/>
        <family val="2"/>
        <scheme val="minor"/>
      </rPr>
      <t>SKU</t>
    </r>
  </si>
  <si>
    <t>10mm  EPB  AquaSmart®</t>
  </si>
  <si>
    <t xml:space="preserve">13mm  EPB  AquaSmart®  </t>
  </si>
  <si>
    <t>13mm  EPB  FireSmart®</t>
  </si>
  <si>
    <t>10mm  EPB  FireSmart®</t>
  </si>
  <si>
    <r>
      <rPr>
        <b/>
        <i/>
        <sz val="11"/>
        <rFont val="Calibri"/>
        <family val="2"/>
        <scheme val="minor"/>
      </rPr>
      <t>N.B</t>
    </r>
    <r>
      <rPr>
        <i/>
        <sz val="11"/>
        <rFont val="Calibri"/>
        <family val="2"/>
        <scheme val="minor"/>
      </rPr>
      <t xml:space="preserve">.  All orders are subject to the Merchant and EPNZ Limited  confirmation. </t>
    </r>
  </si>
  <si>
    <t>16mm  EPB  FireSmart®</t>
  </si>
  <si>
    <t>10mm  EPB®  Standard</t>
  </si>
  <si>
    <t>10mm  EPB®  Standard   TE/SE</t>
  </si>
  <si>
    <t>13mm  EPB®  Standard</t>
  </si>
  <si>
    <r>
      <rPr>
        <b/>
        <sz val="13"/>
        <rFont val="Calibri"/>
        <family val="2"/>
        <scheme val="minor"/>
      </rPr>
      <t>10mm</t>
    </r>
    <r>
      <rPr>
        <b/>
        <sz val="12"/>
        <rFont val="Calibri"/>
        <family val="2"/>
        <scheme val="minor"/>
      </rPr>
      <t xml:space="preserve"> EPB AquaSmart  Wide</t>
    </r>
  </si>
  <si>
    <t>EPB® SKU</t>
  </si>
  <si>
    <t>10mm  EPB®  Standard  WIDE    TE/SE</t>
  </si>
  <si>
    <t>10mm EPB FireSmart®</t>
  </si>
  <si>
    <t>10mm EPB CeilingSmart® : Spans 600mm battens</t>
  </si>
  <si>
    <t>13mm EPB® Standard</t>
  </si>
  <si>
    <t>10mm EPB AquaSmart®</t>
  </si>
  <si>
    <t>13mm EPB AquaSmart®</t>
  </si>
  <si>
    <t>13mm EPB FireSmart®</t>
  </si>
  <si>
    <t>16mm EPB FireSmart®</t>
  </si>
  <si>
    <t>ES10WH36</t>
  </si>
  <si>
    <t>ES10WH48</t>
  </si>
  <si>
    <t>ES10WH60</t>
  </si>
  <si>
    <t>ES10NH24</t>
  </si>
  <si>
    <t>ES10NH30</t>
  </si>
  <si>
    <t>ES10NH36</t>
  </si>
  <si>
    <t>ES10NH42</t>
  </si>
  <si>
    <t>ES10NH48</t>
  </si>
  <si>
    <t>ES10NH60</t>
  </si>
  <si>
    <t>EA10NH24</t>
  </si>
  <si>
    <t>EA10NH48</t>
  </si>
  <si>
    <t>EM10WH48</t>
  </si>
  <si>
    <t>EA10WH36</t>
  </si>
  <si>
    <t>ES13WH48</t>
  </si>
  <si>
    <t>EA10WH24</t>
  </si>
  <si>
    <t xml:space="preserve">EPB® PLASTERBOARD ORDER FORM  </t>
  </si>
  <si>
    <t>EM10NH48</t>
  </si>
  <si>
    <t>sales@epb.co.nz</t>
  </si>
  <si>
    <t>info@epb.co.nz</t>
  </si>
  <si>
    <t>10mm EPB®  Standard</t>
  </si>
  <si>
    <t>10mm EPB®  Standard   WIDE x 1350mm</t>
  </si>
  <si>
    <t>EF10N33</t>
  </si>
  <si>
    <t>10mm  EPB  CeilingSmart®  :      Spans 600mm centre ceiling battens</t>
  </si>
  <si>
    <t>26.07 v1</t>
  </si>
  <si>
    <t xml:space="preserve">10mm  EPB  BraceSmart®  &amp; EPB  NoiseSmart® WIDE TE/SE </t>
  </si>
  <si>
    <t>10mm  EPB  BraceSmart®  &amp; EPB  NoiseSmart®</t>
  </si>
  <si>
    <t>10mm EPB Brace &amp; NoiseSmart®  WIDE x 1350mm</t>
  </si>
  <si>
    <t>10mm EPB BraceSmart® &amp; EPB  NoiseSmart®</t>
  </si>
  <si>
    <t>13mm EPB BraceSmart® &amp; EPB  NoiseSmart®</t>
  </si>
  <si>
    <r>
      <rPr>
        <b/>
        <sz val="13"/>
        <rFont val="Calibri"/>
        <family val="2"/>
        <scheme val="minor"/>
      </rPr>
      <t>25mm</t>
    </r>
    <r>
      <rPr>
        <b/>
        <sz val="12"/>
        <rFont val="Calibri"/>
        <family val="2"/>
        <scheme val="minor"/>
      </rPr>
      <t xml:space="preserve">  KNAUF  ShaftLine</t>
    </r>
  </si>
  <si>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Fill Ivory shaded boxes where necessary.     Light Blue shaded boxes indicate selection drop down boxes.  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</si>
  <si>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Orders requiring several locations or groupings on site,  E.g. Level 1 Walls,  Level 2  Ceilings,  Unit 1, Unit 2   etc., use the extra tabs below or a new page for each location or group.</t>
    </r>
  </si>
  <si>
    <t>3. Save the spreadsheet as the unique Project site name or address.</t>
  </si>
  <si>
    <t>Please complete the below information and send to your preferred Merchant for processing  and/or  email</t>
  </si>
  <si>
    <t>www.epb.co.nz</t>
  </si>
  <si>
    <t>Average</t>
  </si>
  <si>
    <t>25mm  KNAUF®   ShaftLine  Barrier</t>
  </si>
  <si>
    <t>THE FOUR GROUP TABS COMBINED</t>
  </si>
  <si>
    <t>13mm  EPB®  Standard  WIDE    TE/SE</t>
  </si>
  <si>
    <t xml:space="preserve">10mm  EPB  AquaSmart®    WIDE TE/SE </t>
  </si>
  <si>
    <t>Refundable Pallets</t>
  </si>
  <si>
    <t xml:space="preserve">N.B  If you wish to override locked cells then unprotect the sheet     (go to 'Review' tab, then 'Unprotect Sheet' option) </t>
  </si>
  <si>
    <t>13mm  EPB  BraceSmart®  &amp;  EPB  NoiseSmart®</t>
  </si>
  <si>
    <t>3.6m x 1.35</t>
  </si>
  <si>
    <t>4.8m x 1.35</t>
  </si>
  <si>
    <t>6.0m x 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</si>
</sst>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dd\-mmm\-yyyy"/>
    <numFmt numFmtId="166" formatCode="0.000"/>
    <numFmt numFmtId="167" formatCode="[$-1409]d\ mmmm\ yyyy;@"/>
    <numFmt numFmtId="168" formatCode="###0.0#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6"/>
      <color theme="1"/>
      <name val="Aptos Narrow"/>
      <family val="2"/>
    </font>
    <font>
      <b/>
      <sz val="12"/>
      <color theme="1" tint="0.249977111117893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99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indent="4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1" applyFill="1" applyBorder="1" applyAlignment="1" applyProtection="1"/>
    <xf numFmtId="2" fontId="6" fillId="2" borderId="0" xfId="0" applyNumberFormat="1" applyFont="1" applyFill="1" applyAlignment="1" applyProtection="1">
      <alignment horizontal="right" vertical="center" indent="3"/>
      <protection hidden="1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left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12" fillId="3" borderId="18" xfId="0" applyFont="1" applyFill="1" applyBorder="1" applyProtection="1">
      <protection hidden="1"/>
    </xf>
    <xf numFmtId="0" fontId="12" fillId="3" borderId="19" xfId="0" applyFont="1" applyFill="1" applyBorder="1" applyProtection="1">
      <protection hidden="1"/>
    </xf>
    <xf numFmtId="0" fontId="12" fillId="3" borderId="19" xfId="0" applyFont="1" applyFill="1" applyBorder="1" applyAlignment="1" applyProtection="1">
      <alignment horizontal="right"/>
      <protection hidden="1"/>
    </xf>
    <xf numFmtId="0" fontId="12" fillId="3" borderId="2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5" fillId="14" borderId="0" xfId="0" applyFont="1" applyFill="1" applyAlignment="1" applyProtection="1">
      <alignment vertical="center"/>
      <protection hidden="1"/>
    </xf>
    <xf numFmtId="0" fontId="12" fillId="14" borderId="18" xfId="0" applyFont="1" applyFill="1" applyBorder="1" applyProtection="1">
      <protection hidden="1"/>
    </xf>
    <xf numFmtId="0" fontId="12" fillId="14" borderId="19" xfId="0" applyFont="1" applyFill="1" applyBorder="1" applyProtection="1">
      <protection hidden="1"/>
    </xf>
    <xf numFmtId="0" fontId="12" fillId="14" borderId="20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2" fontId="6" fillId="2" borderId="0" xfId="0" applyNumberFormat="1" applyFont="1" applyFill="1" applyAlignment="1" applyProtection="1">
      <alignment horizontal="right" vertical="center" indent="2"/>
      <protection hidden="1"/>
    </xf>
    <xf numFmtId="0" fontId="1" fillId="2" borderId="24" xfId="0" applyFont="1" applyFill="1" applyBorder="1" applyAlignment="1" applyProtection="1">
      <alignment vertical="center"/>
      <protection hidden="1"/>
    </xf>
    <xf numFmtId="0" fontId="12" fillId="13" borderId="0" xfId="0" applyFont="1" applyFill="1" applyProtection="1">
      <protection hidden="1"/>
    </xf>
    <xf numFmtId="0" fontId="0" fillId="2" borderId="32" xfId="0" applyFill="1" applyBorder="1"/>
    <xf numFmtId="0" fontId="0" fillId="2" borderId="33" xfId="0" applyFill="1" applyBorder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0" fillId="2" borderId="38" xfId="0" applyFill="1" applyBorder="1" applyProtection="1">
      <protection hidden="1"/>
    </xf>
    <xf numFmtId="0" fontId="6" fillId="0" borderId="3" xfId="0" applyFont="1" applyBorder="1" applyAlignment="1" applyProtection="1">
      <alignment vertical="center"/>
      <protection hidden="1"/>
    </xf>
    <xf numFmtId="168" fontId="6" fillId="2" borderId="9" xfId="0" applyNumberFormat="1" applyFont="1" applyFill="1" applyBorder="1" applyAlignment="1" applyProtection="1">
      <alignment vertical="center"/>
      <protection hidden="1"/>
    </xf>
    <xf numFmtId="0" fontId="0" fillId="0" borderId="3" xfId="0" applyBorder="1"/>
    <xf numFmtId="0" fontId="0" fillId="2" borderId="3" xfId="0" applyFill="1" applyBorder="1"/>
    <xf numFmtId="0" fontId="7" fillId="2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 applyProtection="1">
      <alignment vertical="center"/>
      <protection hidden="1"/>
    </xf>
    <xf numFmtId="0" fontId="12" fillId="13" borderId="0" xfId="0" applyFont="1" applyFill="1"/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horizontal="left" vertical="center" wrapText="1" indent="1"/>
      <protection hidden="1"/>
    </xf>
    <xf numFmtId="0" fontId="22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15" borderId="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28" fillId="2" borderId="39" xfId="0" applyFont="1" applyFill="1" applyBorder="1" applyAlignment="1" applyProtection="1">
      <alignment vertical="center"/>
      <protection hidden="1"/>
    </xf>
    <xf numFmtId="0" fontId="28" fillId="2" borderId="40" xfId="0" applyFont="1" applyFill="1" applyBorder="1" applyAlignment="1">
      <alignment vertical="center"/>
    </xf>
    <xf numFmtId="164" fontId="32" fillId="15" borderId="9" xfId="0" applyNumberFormat="1" applyFont="1" applyFill="1" applyBorder="1" applyAlignment="1" applyProtection="1">
      <alignment horizontal="center" vertical="center"/>
      <protection locked="0"/>
    </xf>
    <xf numFmtId="0" fontId="7" fillId="15" borderId="12" xfId="0" applyFont="1" applyFill="1" applyBorder="1" applyAlignment="1" applyProtection="1">
      <alignment horizontal="center" vertical="center"/>
      <protection locked="0"/>
    </xf>
    <xf numFmtId="0" fontId="30" fillId="3" borderId="3" xfId="0" applyFont="1" applyFill="1" applyBorder="1" applyAlignment="1" applyProtection="1">
      <alignment horizontal="left"/>
      <protection hidden="1"/>
    </xf>
    <xf numFmtId="0" fontId="0" fillId="2" borderId="5" xfId="0" applyFill="1" applyBorder="1"/>
    <xf numFmtId="0" fontId="1" fillId="2" borderId="7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4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31" fillId="2" borderId="0" xfId="1" applyFont="1" applyFill="1" applyBorder="1" applyAlignment="1" applyProtection="1">
      <alignment vertical="center"/>
      <protection locked="0"/>
    </xf>
    <xf numFmtId="2" fontId="6" fillId="2" borderId="0" xfId="0" applyNumberFormat="1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 indent="1"/>
      <protection hidden="1"/>
    </xf>
    <xf numFmtId="164" fontId="10" fillId="2" borderId="0" xfId="0" applyNumberFormat="1" applyFont="1" applyFill="1" applyAlignment="1" applyProtection="1">
      <alignment vertical="center"/>
      <protection hidden="1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2" borderId="45" xfId="0" applyFill="1" applyBorder="1" applyAlignment="1" applyProtection="1">
      <alignment horizontal="center" vertical="center"/>
      <protection hidden="1"/>
    </xf>
    <xf numFmtId="0" fontId="6" fillId="2" borderId="4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2" fontId="6" fillId="2" borderId="42" xfId="0" applyNumberFormat="1" applyFont="1" applyFill="1" applyBorder="1" applyAlignment="1" applyProtection="1">
      <alignment horizontal="right" vertical="center" indent="3"/>
      <protection hidden="1"/>
    </xf>
    <xf numFmtId="0" fontId="11" fillId="2" borderId="42" xfId="0" applyFont="1" applyFill="1" applyBorder="1" applyAlignment="1" applyProtection="1">
      <alignment horizontal="left"/>
      <protection hidden="1"/>
    </xf>
    <xf numFmtId="0" fontId="7" fillId="2" borderId="1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0" fillId="13" borderId="0" xfId="0" applyFill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/>
    <xf numFmtId="0" fontId="15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top"/>
    </xf>
    <xf numFmtId="0" fontId="25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5" fillId="11" borderId="0" xfId="0" applyFont="1" applyFill="1"/>
    <xf numFmtId="0" fontId="25" fillId="2" borderId="2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166" fontId="4" fillId="11" borderId="3" xfId="0" applyNumberFormat="1" applyFont="1" applyFill="1" applyBorder="1" applyAlignment="1">
      <alignment horizontal="center" vertical="center"/>
    </xf>
    <xf numFmtId="0" fontId="25" fillId="2" borderId="2" xfId="0" applyFont="1" applyFill="1" applyBorder="1"/>
    <xf numFmtId="0" fontId="15" fillId="2" borderId="0" xfId="0" applyFont="1" applyFill="1"/>
    <xf numFmtId="0" fontId="25" fillId="2" borderId="2" xfId="0" applyFont="1" applyFill="1" applyBorder="1" applyAlignment="1">
      <alignment horizontal="center"/>
    </xf>
    <xf numFmtId="0" fontId="25" fillId="0" borderId="2" xfId="0" applyFont="1" applyBorder="1"/>
    <xf numFmtId="1" fontId="15" fillId="0" borderId="0" xfId="0" applyNumberFormat="1" applyFont="1" applyAlignment="1">
      <alignment horizontal="center"/>
    </xf>
    <xf numFmtId="2" fontId="15" fillId="0" borderId="0" xfId="0" applyNumberFormat="1" applyFont="1"/>
    <xf numFmtId="166" fontId="15" fillId="0" borderId="0" xfId="0" applyNumberFormat="1" applyFont="1"/>
    <xf numFmtId="166" fontId="15" fillId="0" borderId="0" xfId="0" applyNumberFormat="1" applyFont="1" applyAlignment="1">
      <alignment horizontal="right"/>
    </xf>
    <xf numFmtId="1" fontId="15" fillId="0" borderId="22" xfId="0" applyNumberFormat="1" applyFont="1" applyBorder="1" applyAlignment="1">
      <alignment horizontal="center"/>
    </xf>
    <xf numFmtId="2" fontId="15" fillId="0" borderId="22" xfId="0" applyNumberFormat="1" applyFont="1" applyBorder="1"/>
    <xf numFmtId="0" fontId="15" fillId="0" borderId="22" xfId="0" applyFont="1" applyBorder="1"/>
    <xf numFmtId="166" fontId="15" fillId="0" borderId="22" xfId="0" applyNumberFormat="1" applyFont="1" applyBorder="1"/>
    <xf numFmtId="0" fontId="15" fillId="0" borderId="16" xfId="0" applyFont="1" applyBorder="1"/>
    <xf numFmtId="2" fontId="15" fillId="0" borderId="16" xfId="0" applyNumberFormat="1" applyFont="1" applyBorder="1"/>
    <xf numFmtId="1" fontId="15" fillId="0" borderId="0" xfId="0" applyNumberFormat="1" applyFont="1"/>
    <xf numFmtId="2" fontId="15" fillId="10" borderId="23" xfId="0" applyNumberFormat="1" applyFont="1" applyFill="1" applyBorder="1"/>
    <xf numFmtId="2" fontId="15" fillId="11" borderId="23" xfId="0" applyNumberFormat="1" applyFont="1" applyFill="1" applyBorder="1"/>
    <xf numFmtId="0" fontId="6" fillId="2" borderId="3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3" fillId="2" borderId="0" xfId="1" applyFill="1" applyBorder="1" applyAlignment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8" fontId="6" fillId="2" borderId="9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3" fillId="2" borderId="0" xfId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1" fillId="2" borderId="0" xfId="0" applyFont="1" applyFill="1"/>
    <xf numFmtId="0" fontId="42" fillId="2" borderId="0" xfId="0" applyFont="1" applyFill="1" applyAlignment="1" applyProtection="1">
      <alignment vertical="center" wrapText="1"/>
      <protection hidden="1"/>
    </xf>
    <xf numFmtId="0" fontId="41" fillId="2" borderId="0" xfId="0" applyFont="1" applyFill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41" fillId="0" borderId="0" xfId="0" applyFont="1" applyProtection="1">
      <protection locked="0"/>
    </xf>
    <xf numFmtId="0" fontId="41" fillId="0" borderId="0" xfId="0" applyFont="1"/>
    <xf numFmtId="0" fontId="13" fillId="2" borderId="0" xfId="1" applyFill="1" applyBorder="1" applyAlignment="1" applyProtection="1">
      <alignment vertical="center"/>
      <protection locked="0"/>
    </xf>
    <xf numFmtId="0" fontId="13" fillId="2" borderId="0" xfId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2" fontId="15" fillId="11" borderId="0" xfId="0" applyNumberFormat="1" applyFont="1" applyFill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vertical="center"/>
    </xf>
    <xf numFmtId="0" fontId="45" fillId="3" borderId="9" xfId="0" applyFont="1" applyFill="1" applyBorder="1" applyAlignment="1" applyProtection="1">
      <alignment vertical="center"/>
      <protection hidden="1"/>
    </xf>
    <xf numFmtId="2" fontId="6" fillId="2" borderId="1" xfId="0" applyNumberFormat="1" applyFont="1" applyFill="1" applyBorder="1" applyAlignment="1" applyProtection="1">
      <alignment horizontal="right" vertical="center" indent="3"/>
      <protection hidden="1"/>
    </xf>
    <xf numFmtId="2" fontId="6" fillId="2" borderId="5" xfId="0" applyNumberFormat="1" applyFont="1" applyFill="1" applyBorder="1" applyAlignment="1" applyProtection="1">
      <alignment horizontal="right" vertical="center" indent="3"/>
      <protection hidden="1"/>
    </xf>
    <xf numFmtId="164" fontId="37" fillId="15" borderId="1" xfId="0" applyNumberFormat="1" applyFont="1" applyFill="1" applyBorder="1" applyAlignment="1" applyProtection="1">
      <alignment horizontal="center" vertical="center"/>
      <protection locked="0"/>
    </xf>
    <xf numFmtId="164" fontId="37" fillId="15" borderId="6" xfId="0" applyNumberFormat="1" applyFont="1" applyFill="1" applyBorder="1" applyAlignment="1" applyProtection="1">
      <alignment horizontal="center" vertical="center"/>
      <protection locked="0"/>
    </xf>
    <xf numFmtId="0" fontId="43" fillId="2" borderId="0" xfId="1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40" fillId="2" borderId="0" xfId="0" applyFont="1" applyFill="1" applyAlignment="1" applyProtection="1">
      <alignment horizontal="center" vertical="top" wrapText="1"/>
      <protection hidden="1"/>
    </xf>
    <xf numFmtId="0" fontId="23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164" fontId="11" fillId="2" borderId="9" xfId="0" applyNumberFormat="1" applyFont="1" applyFill="1" applyBorder="1" applyAlignment="1" applyProtection="1">
      <alignment horizontal="center" vertical="center"/>
      <protection hidden="1"/>
    </xf>
    <xf numFmtId="164" fontId="11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right" vertical="center" indent="3"/>
      <protection hidden="1"/>
    </xf>
    <xf numFmtId="2" fontId="6" fillId="2" borderId="2" xfId="0" applyNumberFormat="1" applyFont="1" applyFill="1" applyBorder="1" applyAlignment="1" applyProtection="1">
      <alignment horizontal="right" vertical="center" indent="3"/>
      <protection hidden="1"/>
    </xf>
    <xf numFmtId="164" fontId="37" fillId="15" borderId="9" xfId="0" applyNumberFormat="1" applyFont="1" applyFill="1" applyBorder="1" applyAlignment="1" applyProtection="1">
      <alignment horizontal="center" vertical="center"/>
      <protection locked="0"/>
    </xf>
    <xf numFmtId="164" fontId="37" fillId="15" borderId="3" xfId="0" applyNumberFormat="1" applyFont="1" applyFill="1" applyBorder="1" applyAlignment="1" applyProtection="1">
      <alignment horizontal="center" vertical="center"/>
      <protection locked="0"/>
    </xf>
    <xf numFmtId="164" fontId="9" fillId="15" borderId="9" xfId="0" applyNumberFormat="1" applyFont="1" applyFill="1" applyBorder="1" applyAlignment="1" applyProtection="1">
      <alignment horizontal="center" vertical="center"/>
      <protection locked="0"/>
    </xf>
    <xf numFmtId="164" fontId="9" fillId="15" borderId="3" xfId="0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 applyProtection="1">
      <alignment horizontal="center" vertical="center"/>
      <protection hidden="1"/>
    </xf>
    <xf numFmtId="164" fontId="11" fillId="15" borderId="9" xfId="0" applyNumberFormat="1" applyFont="1" applyFill="1" applyBorder="1" applyAlignment="1" applyProtection="1">
      <alignment horizontal="center" vertical="center"/>
      <protection locked="0"/>
    </xf>
    <xf numFmtId="164" fontId="11" fillId="15" borderId="3" xfId="0" applyNumberFormat="1" applyFont="1" applyFill="1" applyBorder="1" applyAlignment="1" applyProtection="1">
      <alignment horizontal="center" vertical="center"/>
      <protection locked="0"/>
    </xf>
    <xf numFmtId="164" fontId="39" fillId="15" borderId="9" xfId="0" applyNumberFormat="1" applyFont="1" applyFill="1" applyBorder="1" applyAlignment="1" applyProtection="1">
      <alignment horizontal="center" vertical="center"/>
      <protection locked="0"/>
    </xf>
    <xf numFmtId="164" fontId="39" fillId="15" borderId="3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30" fillId="3" borderId="2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 wrapText="1" indent="1"/>
      <protection hidden="1"/>
    </xf>
    <xf numFmtId="0" fontId="15" fillId="2" borderId="0" xfId="0" applyFont="1" applyFill="1" applyAlignment="1" applyProtection="1">
      <alignment horizontal="left" vertical="center" wrapText="1" indent="2"/>
      <protection hidden="1"/>
    </xf>
    <xf numFmtId="0" fontId="19" fillId="2" borderId="0" xfId="0" applyFont="1" applyFill="1" applyAlignment="1" applyProtection="1">
      <alignment horizontal="left" vertical="center" wrapText="1" indent="1"/>
      <protection hidden="1"/>
    </xf>
    <xf numFmtId="0" fontId="1" fillId="15" borderId="2" xfId="0" applyFont="1" applyFill="1" applyBorder="1" applyAlignment="1" applyProtection="1">
      <alignment horizontal="left" vertical="center" indent="1"/>
      <protection locked="0"/>
    </xf>
    <xf numFmtId="165" fontId="1" fillId="15" borderId="2" xfId="0" applyNumberFormat="1" applyFont="1" applyFill="1" applyBorder="1" applyAlignment="1" applyProtection="1">
      <alignment horizontal="center" vertical="center"/>
      <protection locked="0"/>
    </xf>
    <xf numFmtId="49" fontId="1" fillId="15" borderId="2" xfId="0" applyNumberFormat="1" applyFont="1" applyFill="1" applyBorder="1" applyAlignment="1" applyProtection="1">
      <alignment horizontal="left" vertical="center" indent="1"/>
      <protection locked="0"/>
    </xf>
    <xf numFmtId="49" fontId="1" fillId="15" borderId="3" xfId="0" applyNumberFormat="1" applyFont="1" applyFill="1" applyBorder="1" applyAlignment="1" applyProtection="1">
      <alignment horizontal="left" vertical="center" indent="1"/>
      <protection locked="0"/>
    </xf>
    <xf numFmtId="0" fontId="1" fillId="15" borderId="3" xfId="0" applyFont="1" applyFill="1" applyBorder="1" applyAlignment="1" applyProtection="1">
      <alignment horizontal="left" vertical="center" indent="1"/>
      <protection locked="0"/>
    </xf>
    <xf numFmtId="0" fontId="1" fillId="15" borderId="25" xfId="0" applyFont="1" applyFill="1" applyBorder="1" applyAlignment="1" applyProtection="1">
      <alignment horizontal="left" vertical="center" indent="1"/>
      <protection locked="0"/>
    </xf>
    <xf numFmtId="0" fontId="1" fillId="15" borderId="26" xfId="0" applyFont="1" applyFill="1" applyBorder="1" applyAlignment="1" applyProtection="1">
      <alignment horizontal="left" vertical="center" indent="1"/>
      <protection locked="0"/>
    </xf>
    <xf numFmtId="0" fontId="34" fillId="2" borderId="5" xfId="0" applyFont="1" applyFill="1" applyBorder="1" applyAlignment="1">
      <alignment horizontal="center"/>
    </xf>
    <xf numFmtId="0" fontId="28" fillId="4" borderId="2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>
      <alignment horizontal="center"/>
    </xf>
    <xf numFmtId="49" fontId="1" fillId="15" borderId="5" xfId="0" applyNumberFormat="1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1" fillId="2" borderId="12" xfId="0" applyFont="1" applyFill="1" applyBorder="1" applyAlignment="1" applyProtection="1">
      <alignment horizontal="center" vertical="top" wrapText="1"/>
      <protection hidden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15" borderId="10" xfId="0" applyFont="1" applyFill="1" applyBorder="1" applyAlignment="1" applyProtection="1">
      <alignment horizontal="left" vertical="center" indent="1"/>
      <protection locked="0"/>
    </xf>
    <xf numFmtId="0" fontId="1" fillId="15" borderId="11" xfId="0" applyFont="1" applyFill="1" applyBorder="1" applyAlignment="1" applyProtection="1">
      <alignment horizontal="left" vertical="center" indent="1"/>
      <protection locked="0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165" fontId="1" fillId="15" borderId="2" xfId="0" applyNumberFormat="1" applyFont="1" applyFill="1" applyBorder="1" applyAlignment="1" applyProtection="1">
      <alignment horizontal="left" vertical="center" indent="1"/>
      <protection locked="0"/>
    </xf>
    <xf numFmtId="165" fontId="1" fillId="15" borderId="3" xfId="0" applyNumberFormat="1" applyFont="1" applyFill="1" applyBorder="1" applyAlignment="1" applyProtection="1">
      <alignment horizontal="left" vertical="center" indent="1"/>
      <protection locked="0"/>
    </xf>
    <xf numFmtId="0" fontId="23" fillId="5" borderId="0" xfId="0" applyFont="1" applyFill="1" applyAlignment="1" applyProtection="1">
      <alignment horizontal="center" vertical="center"/>
      <protection hidden="1"/>
    </xf>
    <xf numFmtId="164" fontId="7" fillId="15" borderId="9" xfId="0" applyNumberFormat="1" applyFont="1" applyFill="1" applyBorder="1" applyAlignment="1" applyProtection="1">
      <alignment horizontal="center" vertical="center"/>
      <protection locked="0"/>
    </xf>
    <xf numFmtId="164" fontId="7" fillId="15" borderId="3" xfId="0" applyNumberFormat="1" applyFont="1" applyFill="1" applyBorder="1" applyAlignment="1" applyProtection="1">
      <alignment horizontal="center" vertical="center"/>
      <protection locked="0"/>
    </xf>
    <xf numFmtId="164" fontId="7" fillId="15" borderId="1" xfId="0" applyNumberFormat="1" applyFont="1" applyFill="1" applyBorder="1" applyAlignment="1" applyProtection="1">
      <alignment horizontal="center" vertical="center"/>
      <protection locked="0"/>
    </xf>
    <xf numFmtId="164" fontId="7" fillId="15" borderId="6" xfId="0" applyNumberFormat="1" applyFont="1" applyFill="1" applyBorder="1" applyAlignment="1" applyProtection="1">
      <alignment horizontal="center" vertical="center"/>
      <protection locked="0"/>
    </xf>
    <xf numFmtId="164" fontId="24" fillId="15" borderId="9" xfId="0" applyNumberFormat="1" applyFont="1" applyFill="1" applyBorder="1" applyAlignment="1" applyProtection="1">
      <alignment horizontal="center" vertical="center"/>
      <protection locked="0"/>
    </xf>
    <xf numFmtId="164" fontId="24" fillId="15" borderId="3" xfId="0" applyNumberFormat="1" applyFont="1" applyFill="1" applyBorder="1" applyAlignment="1" applyProtection="1">
      <alignment horizontal="center" vertical="center"/>
      <protection locked="0"/>
    </xf>
    <xf numFmtId="0" fontId="12" fillId="17" borderId="0" xfId="0" applyFont="1" applyFill="1" applyAlignment="1" applyProtection="1">
      <alignment horizontal="center" vertical="center"/>
      <protection hidden="1"/>
    </xf>
    <xf numFmtId="0" fontId="23" fillId="5" borderId="0" xfId="0" applyFont="1" applyFill="1" applyAlignment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hidden="1"/>
    </xf>
    <xf numFmtId="164" fontId="24" fillId="15" borderId="1" xfId="0" applyNumberFormat="1" applyFont="1" applyFill="1" applyBorder="1" applyAlignment="1" applyProtection="1">
      <alignment horizontal="center" vertical="center"/>
      <protection locked="0"/>
    </xf>
    <xf numFmtId="164" fontId="24" fillId="15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23" fillId="5" borderId="0" xfId="0" applyFont="1" applyFill="1" applyAlignment="1" applyProtection="1">
      <alignment horizontal="center" vertical="top"/>
      <protection hidden="1"/>
    </xf>
    <xf numFmtId="0" fontId="23" fillId="3" borderId="0" xfId="0" applyFont="1" applyFill="1" applyAlignment="1" applyProtection="1">
      <alignment horizontal="center" vertical="center"/>
      <protection hidden="1"/>
    </xf>
    <xf numFmtId="0" fontId="23" fillId="17" borderId="0" xfId="0" applyFont="1" applyFill="1" applyAlignment="1" applyProtection="1">
      <alignment horizontal="center" vertical="center"/>
      <protection hidden="1"/>
    </xf>
    <xf numFmtId="164" fontId="10" fillId="15" borderId="9" xfId="0" applyNumberFormat="1" applyFont="1" applyFill="1" applyBorder="1" applyAlignment="1" applyProtection="1">
      <alignment horizontal="center" vertical="center"/>
      <protection locked="0"/>
    </xf>
    <xf numFmtId="164" fontId="10" fillId="15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15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hidden="1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0" fontId="1" fillId="15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23" fillId="9" borderId="0" xfId="0" applyFont="1" applyFill="1" applyAlignment="1" applyProtection="1">
      <alignment horizontal="center" vertical="top"/>
      <protection hidden="1"/>
    </xf>
    <xf numFmtId="164" fontId="11" fillId="15" borderId="1" xfId="0" applyNumberFormat="1" applyFont="1" applyFill="1" applyBorder="1" applyAlignment="1" applyProtection="1">
      <alignment horizontal="center" vertical="center"/>
      <protection locked="0"/>
    </xf>
    <xf numFmtId="164" fontId="11" fillId="15" borderId="6" xfId="0" applyNumberFormat="1" applyFont="1" applyFill="1" applyBorder="1" applyAlignment="1" applyProtection="1">
      <alignment horizontal="center" vertical="center"/>
      <protection locked="0"/>
    </xf>
    <xf numFmtId="164" fontId="9" fillId="15" borderId="46" xfId="0" applyNumberFormat="1" applyFont="1" applyFill="1" applyBorder="1" applyAlignment="1" applyProtection="1">
      <alignment horizontal="center" vertical="center"/>
      <protection locked="0"/>
    </xf>
    <xf numFmtId="164" fontId="9" fillId="15" borderId="45" xfId="0" applyNumberFormat="1" applyFont="1" applyFill="1" applyBorder="1" applyAlignment="1" applyProtection="1">
      <alignment horizontal="center" vertical="center"/>
      <protection locked="0"/>
    </xf>
    <xf numFmtId="164" fontId="9" fillId="15" borderId="12" xfId="0" applyNumberFormat="1" applyFont="1" applyFill="1" applyBorder="1" applyAlignment="1" applyProtection="1">
      <alignment horizontal="center" vertical="center"/>
      <protection locked="0"/>
    </xf>
    <xf numFmtId="164" fontId="9" fillId="15" borderId="14" xfId="0" applyNumberFormat="1" applyFont="1" applyFill="1" applyBorder="1" applyAlignment="1" applyProtection="1">
      <alignment horizontal="center" vertical="center"/>
      <protection locked="0"/>
    </xf>
    <xf numFmtId="164" fontId="10" fillId="15" borderId="1" xfId="0" applyNumberFormat="1" applyFont="1" applyFill="1" applyBorder="1" applyAlignment="1" applyProtection="1">
      <alignment horizontal="center" vertical="center"/>
      <protection locked="0"/>
    </xf>
    <xf numFmtId="164" fontId="10" fillId="15" borderId="6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 indent="3"/>
      <protection hidden="1"/>
    </xf>
    <xf numFmtId="2" fontId="6" fillId="2" borderId="13" xfId="0" applyNumberFormat="1" applyFont="1" applyFill="1" applyBorder="1" applyAlignment="1" applyProtection="1">
      <alignment horizontal="right" vertical="center" indent="3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 indent="1"/>
      <protection hidden="1"/>
    </xf>
    <xf numFmtId="0" fontId="9" fillId="2" borderId="3" xfId="0" applyFont="1" applyFill="1" applyBorder="1" applyAlignment="1" applyProtection="1">
      <alignment horizontal="left" indent="1"/>
      <protection hidden="1"/>
    </xf>
    <xf numFmtId="0" fontId="10" fillId="2" borderId="2" xfId="0" applyFont="1" applyFill="1" applyBorder="1" applyAlignment="1" applyProtection="1">
      <alignment horizontal="left" indent="1"/>
      <protection hidden="1"/>
    </xf>
    <xf numFmtId="0" fontId="10" fillId="2" borderId="3" xfId="0" applyFont="1" applyFill="1" applyBorder="1" applyAlignment="1" applyProtection="1">
      <alignment horizontal="left" indent="1"/>
      <protection hidden="1"/>
    </xf>
    <xf numFmtId="164" fontId="7" fillId="2" borderId="12" xfId="0" applyNumberFormat="1" applyFont="1" applyFill="1" applyBorder="1" applyAlignment="1" applyProtection="1">
      <alignment horizontal="center" vertical="center"/>
      <protection hidden="1"/>
    </xf>
    <xf numFmtId="164" fontId="7" fillId="2" borderId="14" xfId="0" applyNumberFormat="1" applyFont="1" applyFill="1" applyBorder="1" applyAlignment="1" applyProtection="1">
      <alignment horizontal="center" vertical="center"/>
      <protection hidden="1"/>
    </xf>
    <xf numFmtId="164" fontId="7" fillId="2" borderId="9" xfId="0" applyNumberFormat="1" applyFont="1" applyFill="1" applyBorder="1" applyAlignment="1" applyProtection="1">
      <alignment horizontal="center" vertical="center"/>
      <protection hidden="1"/>
    </xf>
    <xf numFmtId="164" fontId="7" fillId="2" borderId="3" xfId="0" applyNumberFormat="1" applyFont="1" applyFill="1" applyBorder="1" applyAlignment="1" applyProtection="1">
      <alignment horizontal="center" vertical="center"/>
      <protection hidden="1"/>
    </xf>
    <xf numFmtId="0" fontId="35" fillId="2" borderId="13" xfId="0" applyFont="1" applyFill="1" applyBorder="1" applyAlignment="1" applyProtection="1">
      <alignment horizontal="left" indent="1"/>
      <protection hidden="1"/>
    </xf>
    <xf numFmtId="0" fontId="35" fillId="2" borderId="14" xfId="0" applyFont="1" applyFill="1" applyBorder="1" applyAlignment="1" applyProtection="1">
      <alignment horizontal="left" indent="1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4" fontId="39" fillId="2" borderId="9" xfId="0" applyNumberFormat="1" applyFont="1" applyFill="1" applyBorder="1" applyAlignment="1" applyProtection="1">
      <alignment horizontal="center" vertical="center"/>
      <protection hidden="1"/>
    </xf>
    <xf numFmtId="164" fontId="3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left" indent="1"/>
      <protection hidden="1"/>
    </xf>
    <xf numFmtId="0" fontId="7" fillId="2" borderId="3" xfId="0" applyFont="1" applyFill="1" applyBorder="1" applyAlignment="1" applyProtection="1">
      <alignment horizontal="left" indent="1"/>
      <protection hidden="1"/>
    </xf>
    <xf numFmtId="0" fontId="11" fillId="2" borderId="2" xfId="0" applyFont="1" applyFill="1" applyBorder="1" applyAlignment="1" applyProtection="1">
      <alignment horizontal="left" indent="1"/>
      <protection hidden="1"/>
    </xf>
    <xf numFmtId="0" fontId="11" fillId="2" borderId="3" xfId="0" applyFont="1" applyFill="1" applyBorder="1" applyAlignment="1" applyProtection="1">
      <alignment horizontal="left" indent="1"/>
      <protection hidden="1"/>
    </xf>
    <xf numFmtId="164" fontId="9" fillId="2" borderId="9" xfId="0" applyNumberFormat="1" applyFont="1" applyFill="1" applyBorder="1" applyAlignment="1" applyProtection="1">
      <alignment horizontal="center" vertical="center"/>
      <protection hidden="1"/>
    </xf>
    <xf numFmtId="164" fontId="9" fillId="2" borderId="3" xfId="0" applyNumberFormat="1" applyFont="1" applyFill="1" applyBorder="1" applyAlignment="1" applyProtection="1">
      <alignment horizontal="center" vertical="center"/>
      <protection hidden="1"/>
    </xf>
    <xf numFmtId="2" fontId="6" fillId="2" borderId="46" xfId="0" applyNumberFormat="1" applyFont="1" applyFill="1" applyBorder="1" applyAlignment="1" applyProtection="1">
      <alignment horizontal="right" vertical="center" indent="3"/>
      <protection hidden="1"/>
    </xf>
    <xf numFmtId="2" fontId="6" fillId="2" borderId="44" xfId="0" applyNumberFormat="1" applyFont="1" applyFill="1" applyBorder="1" applyAlignment="1" applyProtection="1">
      <alignment horizontal="right" vertical="center" indent="3"/>
      <protection hidden="1"/>
    </xf>
    <xf numFmtId="164" fontId="11" fillId="15" borderId="46" xfId="0" applyNumberFormat="1" applyFont="1" applyFill="1" applyBorder="1" applyAlignment="1" applyProtection="1">
      <alignment horizontal="center" vertical="center"/>
      <protection locked="0"/>
    </xf>
    <xf numFmtId="164" fontId="11" fillId="15" borderId="45" xfId="0" applyNumberFormat="1" applyFont="1" applyFill="1" applyBorder="1" applyAlignment="1" applyProtection="1">
      <alignment horizontal="center" vertical="center"/>
      <protection locked="0"/>
    </xf>
    <xf numFmtId="164" fontId="9" fillId="15" borderId="1" xfId="0" applyNumberFormat="1" applyFont="1" applyFill="1" applyBorder="1" applyAlignment="1" applyProtection="1">
      <alignment horizontal="center" vertical="center"/>
      <protection locked="0"/>
    </xf>
    <xf numFmtId="164" fontId="9" fillId="15" borderId="6" xfId="0" applyNumberFormat="1" applyFont="1" applyFill="1" applyBorder="1" applyAlignment="1" applyProtection="1">
      <alignment horizontal="center" vertical="center"/>
      <protection locked="0"/>
    </xf>
    <xf numFmtId="0" fontId="5" fillId="14" borderId="0" xfId="0" applyFont="1" applyFill="1" applyAlignment="1" applyProtection="1">
      <alignment horizontal="center" vertical="center"/>
      <protection hidden="1"/>
    </xf>
    <xf numFmtId="0" fontId="0" fillId="2" borderId="42" xfId="0" applyFill="1" applyBorder="1" applyAlignment="1">
      <alignment horizontal="center" vertical="center"/>
    </xf>
    <xf numFmtId="0" fontId="24" fillId="2" borderId="13" xfId="0" applyFont="1" applyFill="1" applyBorder="1" applyAlignment="1" applyProtection="1">
      <alignment horizontal="left" indent="1"/>
      <protection hidden="1"/>
    </xf>
    <xf numFmtId="0" fontId="24" fillId="2" borderId="14" xfId="0" applyFont="1" applyFill="1" applyBorder="1" applyAlignment="1" applyProtection="1">
      <alignment horizontal="left" indent="1"/>
      <protection hidden="1"/>
    </xf>
    <xf numFmtId="0" fontId="35" fillId="2" borderId="2" xfId="0" applyFont="1" applyFill="1" applyBorder="1" applyAlignment="1" applyProtection="1">
      <alignment horizontal="left" vertical="center" indent="1"/>
      <protection hidden="1"/>
    </xf>
    <xf numFmtId="0" fontId="35" fillId="2" borderId="3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64" fontId="24" fillId="2" borderId="12" xfId="0" applyNumberFormat="1" applyFont="1" applyFill="1" applyBorder="1" applyAlignment="1" applyProtection="1">
      <alignment horizontal="center" vertical="center"/>
      <protection hidden="1"/>
    </xf>
    <xf numFmtId="164" fontId="24" fillId="2" borderId="14" xfId="0" applyNumberFormat="1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>
      <alignment horizontal="center"/>
    </xf>
    <xf numFmtId="0" fontId="13" fillId="2" borderId="0" xfId="1" applyFill="1" applyAlignment="1" applyProtection="1">
      <alignment horizontal="center"/>
      <protection locked="0"/>
    </xf>
    <xf numFmtId="0" fontId="28" fillId="2" borderId="0" xfId="0" applyFont="1" applyFill="1" applyAlignment="1">
      <alignment horizontal="left"/>
    </xf>
    <xf numFmtId="0" fontId="44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12" fillId="14" borderId="19" xfId="0" applyFont="1" applyFill="1" applyBorder="1" applyAlignment="1" applyProtection="1">
      <alignment horizontal="right"/>
      <protection hidden="1"/>
    </xf>
    <xf numFmtId="2" fontId="6" fillId="2" borderId="19" xfId="0" applyNumberFormat="1" applyFont="1" applyFill="1" applyBorder="1" applyAlignment="1" applyProtection="1">
      <alignment horizontal="right" vertical="center" indent="3"/>
      <protection hidden="1"/>
    </xf>
    <xf numFmtId="2" fontId="6" fillId="2" borderId="20" xfId="0" applyNumberFormat="1" applyFont="1" applyFill="1" applyBorder="1" applyAlignment="1" applyProtection="1">
      <alignment horizontal="right" vertical="center" indent="3"/>
      <protection hidden="1"/>
    </xf>
    <xf numFmtId="164" fontId="7" fillId="2" borderId="18" xfId="0" applyNumberFormat="1" applyFont="1" applyFill="1" applyBorder="1" applyAlignment="1" applyProtection="1">
      <alignment horizontal="center" vertical="center"/>
      <protection hidden="1"/>
    </xf>
    <xf numFmtId="164" fontId="7" fillId="2" borderId="21" xfId="0" applyNumberFormat="1" applyFont="1" applyFill="1" applyBorder="1" applyAlignment="1" applyProtection="1">
      <alignment horizontal="center" vertical="center"/>
      <protection hidden="1"/>
    </xf>
    <xf numFmtId="2" fontId="6" fillId="2" borderId="43" xfId="0" applyNumberFormat="1" applyFont="1" applyFill="1" applyBorder="1" applyAlignment="1" applyProtection="1">
      <alignment horizontal="center" vertical="center"/>
      <protection hidden="1"/>
    </xf>
    <xf numFmtId="2" fontId="6" fillId="2" borderId="20" xfId="0" applyNumberFormat="1" applyFont="1" applyFill="1" applyBorder="1" applyAlignment="1" applyProtection="1">
      <alignment horizontal="center" vertical="center"/>
      <protection hidden="1"/>
    </xf>
    <xf numFmtId="0" fontId="12" fillId="13" borderId="0" xfId="0" applyFont="1" applyFill="1" applyAlignment="1" applyProtection="1">
      <alignment horizontal="center"/>
      <protection hidden="1"/>
    </xf>
    <xf numFmtId="0" fontId="40" fillId="2" borderId="0" xfId="0" applyFont="1" applyFill="1" applyAlignment="1" applyProtection="1">
      <alignment horizontal="center" vertical="center" wrapText="1"/>
      <protection hidden="1"/>
    </xf>
    <xf numFmtId="0" fontId="30" fillId="3" borderId="2" xfId="0" applyFont="1" applyFill="1" applyBorder="1" applyAlignment="1" applyProtection="1">
      <alignment horizontal="center" vertical="center"/>
      <protection hidden="1"/>
    </xf>
    <xf numFmtId="164" fontId="24" fillId="15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164" fontId="9" fillId="2" borderId="12" xfId="0" applyNumberFormat="1" applyFont="1" applyFill="1" applyBorder="1" applyAlignment="1" applyProtection="1">
      <alignment horizontal="center" vertical="center"/>
      <protection hidden="1"/>
    </xf>
    <xf numFmtId="164" fontId="9" fillId="2" borderId="14" xfId="0" applyNumberFormat="1" applyFont="1" applyFill="1" applyBorder="1" applyAlignment="1" applyProtection="1">
      <alignment horizontal="center" vertical="center"/>
      <protection hidden="1"/>
    </xf>
    <xf numFmtId="0" fontId="13" fillId="2" borderId="0" xfId="1" applyFill="1" applyBorder="1" applyAlignment="1" applyProtection="1">
      <alignment horizontal="left" vertical="center"/>
      <protection locked="0"/>
    </xf>
    <xf numFmtId="0" fontId="31" fillId="2" borderId="0" xfId="1" applyFont="1" applyFill="1" applyBorder="1" applyAlignment="1" applyProtection="1">
      <alignment horizontal="left" vertical="center"/>
      <protection locked="0"/>
    </xf>
    <xf numFmtId="0" fontId="31" fillId="2" borderId="0" xfId="1" applyFont="1" applyFill="1" applyAlignment="1" applyProtection="1">
      <alignment horizontal="center"/>
      <protection locked="0"/>
    </xf>
    <xf numFmtId="164" fontId="10" fillId="15" borderId="16" xfId="0" applyNumberFormat="1" applyFont="1" applyFill="1" applyBorder="1" applyAlignment="1" applyProtection="1">
      <alignment horizontal="center" vertical="center"/>
      <protection locked="0"/>
    </xf>
    <xf numFmtId="164" fontId="10" fillId="15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9" xfId="0" applyNumberFormat="1" applyFont="1" applyFill="1" applyBorder="1" applyAlignment="1">
      <alignment horizontal="right" vertical="center" indent="3"/>
    </xf>
    <xf numFmtId="2" fontId="6" fillId="2" borderId="2" xfId="0" applyNumberFormat="1" applyFont="1" applyFill="1" applyBorder="1" applyAlignment="1">
      <alignment horizontal="right" vertical="center" indent="3"/>
    </xf>
    <xf numFmtId="164" fontId="24" fillId="15" borderId="17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2" fontId="6" fillId="2" borderId="1" xfId="0" applyNumberFormat="1" applyFont="1" applyFill="1" applyBorder="1" applyAlignment="1">
      <alignment horizontal="right" vertical="center" indent="3"/>
    </xf>
    <xf numFmtId="2" fontId="6" fillId="2" borderId="5" xfId="0" applyNumberFormat="1" applyFont="1" applyFill="1" applyBorder="1" applyAlignment="1">
      <alignment horizontal="right" vertical="center" indent="3"/>
    </xf>
    <xf numFmtId="0" fontId="28" fillId="4" borderId="2" xfId="0" applyFont="1" applyFill="1" applyBorder="1" applyAlignment="1" applyProtection="1">
      <alignment vertical="center"/>
      <protection locked="0"/>
    </xf>
    <xf numFmtId="0" fontId="35" fillId="2" borderId="13" xfId="0" applyFont="1" applyFill="1" applyBorder="1" applyAlignment="1" applyProtection="1">
      <alignment horizontal="left" vertical="center" indent="1"/>
      <protection hidden="1"/>
    </xf>
    <xf numFmtId="0" fontId="35" fillId="2" borderId="14" xfId="0" applyFont="1" applyFill="1" applyBorder="1" applyAlignment="1" applyProtection="1">
      <alignment horizontal="left" vertical="center" indent="1"/>
      <protection hidden="1"/>
    </xf>
    <xf numFmtId="0" fontId="7" fillId="2" borderId="2" xfId="0" applyFont="1" applyFill="1" applyBorder="1" applyAlignment="1" applyProtection="1">
      <alignment horizontal="left" vertical="center" indent="1"/>
      <protection hidden="1"/>
    </xf>
    <xf numFmtId="0" fontId="7" fillId="2" borderId="3" xfId="0" applyFont="1" applyFill="1" applyBorder="1" applyAlignment="1" applyProtection="1">
      <alignment horizontal="left" vertical="center" inden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" fillId="15" borderId="25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13" xfId="0" applyFont="1" applyFill="1" applyBorder="1" applyAlignment="1" applyProtection="1">
      <alignment horizontal="left" vertical="center" indent="1"/>
      <protection hidden="1"/>
    </xf>
    <xf numFmtId="0" fontId="7" fillId="2" borderId="14" xfId="0" applyFont="1" applyFill="1" applyBorder="1" applyAlignment="1" applyProtection="1">
      <alignment horizontal="left" vertical="center" indent="1"/>
      <protection hidden="1"/>
    </xf>
    <xf numFmtId="164" fontId="38" fillId="15" borderId="9" xfId="0" applyNumberFormat="1" applyFont="1" applyFill="1" applyBorder="1" applyAlignment="1" applyProtection="1">
      <alignment horizontal="center" vertical="center"/>
      <protection locked="0"/>
    </xf>
    <xf numFmtId="164" fontId="38" fillId="15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hidden="1"/>
    </xf>
    <xf numFmtId="0" fontId="12" fillId="3" borderId="27" xfId="0" applyFont="1" applyFill="1" applyBorder="1" applyAlignment="1" applyProtection="1">
      <alignment horizontal="center" vertical="center"/>
      <protection hidden="1"/>
    </xf>
    <xf numFmtId="0" fontId="44" fillId="2" borderId="27" xfId="0" applyFont="1" applyFill="1" applyBorder="1" applyAlignment="1" applyProtection="1">
      <alignment horizontal="center" vertical="center"/>
      <protection hidden="1"/>
    </xf>
    <xf numFmtId="0" fontId="44" fillId="2" borderId="28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>
      <alignment horizontal="left" vertical="center"/>
    </xf>
    <xf numFmtId="0" fontId="1" fillId="15" borderId="2" xfId="0" applyFont="1" applyFill="1" applyBorder="1" applyAlignment="1">
      <alignment horizontal="left" vertical="center"/>
    </xf>
    <xf numFmtId="0" fontId="1" fillId="15" borderId="30" xfId="0" applyFont="1" applyFill="1" applyBorder="1" applyAlignment="1">
      <alignment horizontal="left" vertical="center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34" xfId="0" applyFont="1" applyFill="1" applyBorder="1" applyAlignment="1">
      <alignment horizontal="left" vertical="center"/>
    </xf>
    <xf numFmtId="2" fontId="6" fillId="2" borderId="12" xfId="0" applyNumberFormat="1" applyFont="1" applyFill="1" applyBorder="1" applyAlignment="1" applyProtection="1">
      <alignment horizontal="right" vertical="center" indent="2"/>
      <protection hidden="1"/>
    </xf>
    <xf numFmtId="2" fontId="6" fillId="2" borderId="13" xfId="0" applyNumberFormat="1" applyFont="1" applyFill="1" applyBorder="1" applyAlignment="1" applyProtection="1">
      <alignment horizontal="right" vertical="center" indent="2"/>
      <protection hidden="1"/>
    </xf>
    <xf numFmtId="165" fontId="1" fillId="15" borderId="2" xfId="0" applyNumberFormat="1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15" borderId="25" xfId="0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 applyProtection="1">
      <alignment horizontal="right" vertical="center" indent="2"/>
      <protection hidden="1"/>
    </xf>
    <xf numFmtId="2" fontId="6" fillId="2" borderId="20" xfId="0" applyNumberFormat="1" applyFont="1" applyFill="1" applyBorder="1" applyAlignment="1" applyProtection="1">
      <alignment horizontal="right" vertical="center" indent="2"/>
      <protection hidden="1"/>
    </xf>
    <xf numFmtId="0" fontId="1" fillId="15" borderId="35" xfId="0" applyFont="1" applyFill="1" applyBorder="1" applyAlignment="1">
      <alignment horizontal="left" vertical="center"/>
    </xf>
    <xf numFmtId="0" fontId="1" fillId="15" borderId="37" xfId="0" applyFont="1" applyFill="1" applyBorder="1" applyAlignment="1">
      <alignment horizontal="left" vertical="center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left" vertical="center"/>
    </xf>
    <xf numFmtId="0" fontId="1" fillId="15" borderId="7" xfId="0" applyFont="1" applyFill="1" applyBorder="1" applyAlignment="1">
      <alignment horizontal="left" vertical="center"/>
    </xf>
    <xf numFmtId="0" fontId="1" fillId="15" borderId="8" xfId="0" applyFont="1" applyFill="1" applyBorder="1" applyAlignment="1">
      <alignment horizontal="left" vertical="center"/>
    </xf>
    <xf numFmtId="0" fontId="28" fillId="15" borderId="2" xfId="0" applyFont="1" applyFill="1" applyBorder="1" applyAlignment="1">
      <alignment horizontal="left" vertical="center"/>
    </xf>
    <xf numFmtId="167" fontId="1" fillId="15" borderId="2" xfId="0" applyNumberFormat="1" applyFont="1" applyFill="1" applyBorder="1" applyAlignment="1">
      <alignment horizontal="left" vertical="center"/>
    </xf>
    <xf numFmtId="167" fontId="1" fillId="15" borderId="3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right" vertical="center" indent="2"/>
    </xf>
    <xf numFmtId="2" fontId="6" fillId="2" borderId="13" xfId="0" applyNumberFormat="1" applyFont="1" applyFill="1" applyBorder="1" applyAlignment="1">
      <alignment horizontal="right" vertical="center" indent="2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hidden="1"/>
    </xf>
    <xf numFmtId="2" fontId="6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/>
      <protection hidden="1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24" fillId="2" borderId="12" xfId="0" applyNumberFormat="1" applyFont="1" applyFill="1" applyBorder="1" applyAlignment="1">
      <alignment horizontal="center" vertical="center"/>
    </xf>
    <xf numFmtId="164" fontId="24" fillId="2" borderId="1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/>
    </xf>
    <xf numFmtId="0" fontId="1" fillId="15" borderId="35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15" borderId="10" xfId="0" applyFont="1" applyFill="1" applyBorder="1" applyAlignment="1">
      <alignment horizontal="left" vertical="center"/>
    </xf>
    <xf numFmtId="0" fontId="1" fillId="15" borderId="1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15" borderId="25" xfId="0" applyFont="1" applyFill="1" applyBorder="1" applyAlignment="1">
      <alignment horizontal="left" vertical="center" wrapText="1"/>
    </xf>
    <xf numFmtId="0" fontId="1" fillId="15" borderId="26" xfId="0" applyFont="1" applyFill="1" applyBorder="1" applyAlignment="1">
      <alignment horizontal="left" vertical="center" wrapText="1"/>
    </xf>
    <xf numFmtId="0" fontId="1" fillId="15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3" fillId="18" borderId="0" xfId="0" applyFont="1" applyFill="1" applyAlignment="1" applyProtection="1">
      <alignment horizontal="center" vertical="center"/>
      <protection hidden="1"/>
    </xf>
    <xf numFmtId="0" fontId="12" fillId="18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164" fontId="27" fillId="15" borderId="9" xfId="0" applyNumberFormat="1" applyFont="1" applyFill="1" applyBorder="1" applyAlignment="1" applyProtection="1">
      <alignment horizontal="center" vertical="center"/>
      <protection locked="0"/>
    </xf>
    <xf numFmtId="164" fontId="27" fillId="15" borderId="3" xfId="0" applyNumberFormat="1" applyFont="1" applyFill="1" applyBorder="1" applyAlignment="1" applyProtection="1">
      <alignment horizontal="center" vertical="center"/>
      <protection locked="0"/>
    </xf>
    <xf numFmtId="0" fontId="5" fillId="16" borderId="4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7" fillId="15" borderId="13" xfId="0" applyFont="1" applyFill="1" applyBorder="1" applyAlignment="1" applyProtection="1">
      <alignment horizontal="left" vertical="center" indent="1"/>
      <protection locked="0"/>
    </xf>
    <xf numFmtId="0" fontId="7" fillId="15" borderId="14" xfId="0" applyFont="1" applyFill="1" applyBorder="1" applyAlignment="1" applyProtection="1">
      <alignment horizontal="left" vertical="center" indent="1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rgb="FFFFFFF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FFF0"/>
      </font>
    </dxf>
    <dxf>
      <font>
        <color rgb="FFFFFFF0"/>
      </font>
    </dxf>
    <dxf>
      <font>
        <color rgb="FFFFFFF0"/>
      </font>
      <fill>
        <patternFill>
          <bgColor rgb="FFFFFFF0"/>
        </patternFill>
      </fill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rgb="FFFFFFF0"/>
      </font>
    </dxf>
    <dxf>
      <font>
        <color rgb="FFFFFFF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9900"/>
      <color rgb="FF006600"/>
      <color rgb="FF00CC66"/>
      <color rgb="FFFFFFF0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74082</xdr:colOff>
      <xdr:row>2</xdr:row>
      <xdr:rowOff>31749</xdr:rowOff>
    </xdr:from>
    <xdr:to>
      <xdr:col>15</xdr:col>
      <xdr:colOff>624412</xdr:colOff>
      <xdr:row>5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C44E4B-E3BB-3BE1-5FC7-ACA762D4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8582" y="349249"/>
          <a:ext cx="1195913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84664</xdr:colOff>
      <xdr:row>2</xdr:row>
      <xdr:rowOff>31751</xdr:rowOff>
    </xdr:from>
    <xdr:to>
      <xdr:col>15</xdr:col>
      <xdr:colOff>634994</xdr:colOff>
      <xdr:row>5</xdr:row>
      <xdr:rowOff>74085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77C791-323D-494D-A75D-0156233A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64" y="349251"/>
          <a:ext cx="1195913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74081</xdr:colOff>
      <xdr:row>2</xdr:row>
      <xdr:rowOff>21168</xdr:rowOff>
    </xdr:from>
    <xdr:to>
      <xdr:col>15</xdr:col>
      <xdr:colOff>624411</xdr:colOff>
      <xdr:row>5</xdr:row>
      <xdr:rowOff>63502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D838C4-4821-45BC-B350-852B990C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8581" y="338668"/>
          <a:ext cx="1195913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84664</xdr:colOff>
      <xdr:row>2</xdr:row>
      <xdr:rowOff>31751</xdr:rowOff>
    </xdr:from>
    <xdr:to>
      <xdr:col>15</xdr:col>
      <xdr:colOff>634994</xdr:colOff>
      <xdr:row>5</xdr:row>
      <xdr:rowOff>74085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EB38F9-1651-45BE-8986-34F55BF5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64" y="349251"/>
          <a:ext cx="1195913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28114</xdr:colOff>
      <xdr:row>0</xdr:row>
      <xdr:rowOff>52918</xdr:rowOff>
    </xdr:from>
    <xdr:to>
      <xdr:col>15</xdr:col>
      <xdr:colOff>550331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EFC94-409D-4389-A583-313829A1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2614" y="52918"/>
          <a:ext cx="1167800" cy="44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pb.co.nz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info@epb.co.nz" TargetMode="External"/><Relationship Id="rId1" Type="http://schemas.openxmlformats.org/officeDocument/2006/relationships/hyperlink" Target="http://www.epb.co.nz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epb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epb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epb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AA99-D625-4B85-BE68-C321C5ECF17F}">
  <sheetPr codeName="Sheet1">
    <pageSetUpPr fitToPage="1"/>
  </sheetPr>
  <dimension ref="A1:EX250"/>
  <sheetViews>
    <sheetView tabSelected="1" zoomScale="90" zoomScaleNormal="90" workbookViewId="0">
      <selection activeCell="C10" sqref="C10:D10"/>
    </sheetView>
  </sheetViews>
  <sheetFormatPr defaultRowHeight="15" x14ac:dyDescent="0.25"/>
  <cols>
    <col min="1" max="1" width="1.7109375" customWidth="1"/>
    <col min="2" max="2" width="18.7109375" customWidth="1"/>
    <col min="3" max="4" width="14.7109375" customWidth="1"/>
    <col min="5" max="8" width="9.7109375" customWidth="1"/>
    <col min="9" max="9" width="2.7109375" customWidth="1"/>
    <col min="10" max="10" width="18.7109375" customWidth="1"/>
    <col min="11" max="12" width="14.7109375" customWidth="1"/>
    <col min="13" max="16" width="9.7109375" style="10" customWidth="1"/>
    <col min="17" max="17" width="9.140625" style="43"/>
    <col min="18" max="18" width="9.140625" style="43" customWidth="1"/>
    <col min="19" max="19" width="9.140625" style="43"/>
    <col min="20" max="20" width="12.28515625" style="43" customWidth="1"/>
    <col min="21" max="21" width="17.85546875" style="43" customWidth="1"/>
    <col min="22" max="22" width="9.140625" style="43" customWidth="1"/>
    <col min="23" max="24" width="9.140625" style="43"/>
    <col min="25" max="25" width="18" style="43" customWidth="1"/>
    <col min="26" max="27" width="9.140625" style="43"/>
    <col min="28" max="28" width="8.7109375" style="43" customWidth="1"/>
    <col min="29" max="154" width="9.140625" style="43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191" t="s">
        <v>206</v>
      </c>
      <c r="C2" s="218" t="s">
        <v>198</v>
      </c>
      <c r="D2" s="218"/>
      <c r="E2" s="218"/>
      <c r="F2" s="218"/>
      <c r="G2" s="218"/>
      <c r="H2" s="218" t="s">
        <v>102</v>
      </c>
      <c r="I2" s="218"/>
      <c r="J2" s="102">
        <f ca="1">_xlfn.SHEET()</f>
        <v>1</v>
      </c>
      <c r="K2" s="219" t="str">
        <f>CONCATENATE(K13,DROPDOWN!G8,K14,DROPDOWN!G9,O13)</f>
        <v xml:space="preserve">  </v>
      </c>
      <c r="L2" s="220"/>
      <c r="M2" s="220"/>
      <c r="N2" s="220"/>
      <c r="O2" s="220"/>
      <c r="P2" s="221"/>
      <c r="Q2" s="103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04"/>
    </row>
    <row r="4" spans="1:29" ht="20.100000000000001" customHeight="1" x14ac:dyDescent="0.25">
      <c r="A4" s="1"/>
      <c r="B4" s="199" t="s">
        <v>216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7" t="s">
        <v>200</v>
      </c>
      <c r="N4" s="197"/>
      <c r="O4" s="173"/>
      <c r="P4" s="21"/>
      <c r="Q4" s="174"/>
      <c r="R4" s="105" t="s">
        <v>224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ht="12" customHeight="1" x14ac:dyDescent="0.25">
      <c r="A5" s="1"/>
      <c r="B5" s="37" t="s">
        <v>159</v>
      </c>
      <c r="C5" s="198" t="s">
        <v>213</v>
      </c>
      <c r="D5" s="198"/>
      <c r="E5" s="198"/>
      <c r="F5" s="198"/>
      <c r="G5" s="198"/>
      <c r="H5" s="198"/>
      <c r="I5" s="198"/>
      <c r="J5" s="198"/>
      <c r="K5" s="198"/>
      <c r="L5" s="1"/>
      <c r="M5" s="2"/>
      <c r="N5" s="2"/>
      <c r="O5" s="2"/>
      <c r="P5" s="2"/>
      <c r="Q5" s="104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</row>
    <row r="6" spans="1:29" ht="12" customHeight="1" x14ac:dyDescent="0.25">
      <c r="A6" s="1"/>
      <c r="B6" s="222" t="s">
        <v>214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104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 ht="12" customHeight="1" x14ac:dyDescent="0.25">
      <c r="A7" s="1"/>
      <c r="B7" s="223" t="s">
        <v>121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10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</row>
    <row r="8" spans="1:29" ht="12" customHeight="1" x14ac:dyDescent="0.25">
      <c r="A8" s="1"/>
      <c r="B8" s="222" t="s">
        <v>215</v>
      </c>
      <c r="C8" s="222"/>
      <c r="D8" s="222"/>
      <c r="E8" s="222"/>
      <c r="F8" s="222"/>
      <c r="G8" s="222"/>
      <c r="H8" s="57"/>
      <c r="I8" s="224" t="s">
        <v>168</v>
      </c>
      <c r="J8" s="224"/>
      <c r="K8" s="224"/>
      <c r="L8" s="224"/>
      <c r="M8" s="224"/>
      <c r="N8" s="224"/>
      <c r="O8" s="224"/>
      <c r="P8" s="224"/>
      <c r="Q8" s="104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</row>
    <row r="9" spans="1:29" ht="3.6" customHeight="1" x14ac:dyDescent="0.25">
      <c r="A9" s="1"/>
      <c r="B9" s="59"/>
      <c r="C9" s="59"/>
      <c r="D9" s="59"/>
      <c r="E9" s="59"/>
      <c r="F9" s="59"/>
      <c r="G9" s="59"/>
      <c r="H9" s="59"/>
      <c r="I9" s="224"/>
      <c r="J9" s="224"/>
      <c r="K9" s="224"/>
      <c r="L9" s="224"/>
      <c r="M9" s="224"/>
      <c r="N9" s="224"/>
      <c r="O9" s="224"/>
      <c r="P9" s="224"/>
      <c r="Q9" s="104"/>
    </row>
    <row r="10" spans="1:29" ht="20.100000000000001" customHeight="1" x14ac:dyDescent="0.25">
      <c r="A10" s="1"/>
      <c r="B10" s="16" t="s">
        <v>4</v>
      </c>
      <c r="C10" s="225"/>
      <c r="D10" s="225"/>
      <c r="E10" s="217" t="s">
        <v>5</v>
      </c>
      <c r="F10" s="217"/>
      <c r="G10" s="225"/>
      <c r="H10" s="229"/>
      <c r="I10" s="4"/>
      <c r="J10" s="15" t="str">
        <f>IF(OR(C12=DROPDOWN!B4,C12=DROPDOWN!B7),"PICK UP DATE:","DELIVERY DATE:")</f>
        <v>DELIVERY DATE:</v>
      </c>
      <c r="K10" s="226"/>
      <c r="L10" s="226"/>
      <c r="M10" s="241" t="str">
        <f>IF(OR(C12=DROPDOWN!B4,C12=DROPDOWN!B7),"PICK UP TIME:","DELIVERY TIME:")</f>
        <v>DELIVERY TIME:</v>
      </c>
      <c r="N10" s="241"/>
      <c r="O10" s="239" t="s">
        <v>1</v>
      </c>
      <c r="P10" s="240"/>
    </row>
    <row r="11" spans="1:29" ht="20.100000000000001" customHeight="1" x14ac:dyDescent="0.25">
      <c r="A11" s="1"/>
      <c r="B11" s="16" t="s">
        <v>111</v>
      </c>
      <c r="C11" s="235"/>
      <c r="D11" s="235"/>
      <c r="E11" s="217" t="s">
        <v>6</v>
      </c>
      <c r="F11" s="217"/>
      <c r="G11" s="225"/>
      <c r="H11" s="229"/>
      <c r="I11" s="4"/>
      <c r="J11" s="15" t="s">
        <v>128</v>
      </c>
      <c r="K11" s="239" t="s">
        <v>1</v>
      </c>
      <c r="L11" s="239"/>
      <c r="M11" s="241" t="s">
        <v>7</v>
      </c>
      <c r="N11" s="241"/>
      <c r="O11" s="239" t="s">
        <v>1</v>
      </c>
      <c r="P11" s="240"/>
      <c r="S11" s="158"/>
      <c r="AA11" s="158"/>
      <c r="AB11" s="158"/>
      <c r="AC11" s="158"/>
    </row>
    <row r="12" spans="1:29" ht="20.100000000000001" customHeight="1" x14ac:dyDescent="0.25">
      <c r="A12" s="1"/>
      <c r="B12" s="16" t="s">
        <v>125</v>
      </c>
      <c r="C12" s="233" t="s">
        <v>1</v>
      </c>
      <c r="D12" s="233"/>
      <c r="E12" s="217" t="s">
        <v>8</v>
      </c>
      <c r="F12" s="217"/>
      <c r="G12" s="245"/>
      <c r="H12" s="246"/>
      <c r="I12" s="4"/>
      <c r="J12" s="15" t="s">
        <v>124</v>
      </c>
      <c r="K12" s="239" t="s">
        <v>54</v>
      </c>
      <c r="L12" s="239"/>
      <c r="M12" s="241" t="s">
        <v>11</v>
      </c>
      <c r="N12" s="241"/>
      <c r="O12" s="239" t="s">
        <v>1</v>
      </c>
      <c r="P12" s="240"/>
      <c r="S12" s="159"/>
      <c r="Z12" s="159"/>
      <c r="AA12" s="159"/>
      <c r="AB12" s="159"/>
    </row>
    <row r="13" spans="1:29" ht="20.100000000000001" customHeight="1" x14ac:dyDescent="0.25">
      <c r="A13" s="1"/>
      <c r="B13" s="16" t="s">
        <v>0</v>
      </c>
      <c r="C13" s="225"/>
      <c r="D13" s="225"/>
      <c r="E13" s="217" t="s">
        <v>2</v>
      </c>
      <c r="F13" s="217"/>
      <c r="G13" s="227"/>
      <c r="H13" s="228"/>
      <c r="I13" s="4"/>
      <c r="J13" s="39" t="s">
        <v>12</v>
      </c>
      <c r="K13" s="256" t="s">
        <v>1</v>
      </c>
      <c r="L13" s="256"/>
      <c r="M13" s="267" t="s">
        <v>127</v>
      </c>
      <c r="N13" s="267"/>
      <c r="O13" s="256" t="s">
        <v>1</v>
      </c>
      <c r="P13" s="257"/>
      <c r="S13" s="160"/>
      <c r="AA13" s="160"/>
      <c r="AB13" s="161"/>
      <c r="AC13" s="161"/>
    </row>
    <row r="14" spans="1:29" ht="20.100000000000001" customHeight="1" x14ac:dyDescent="0.25">
      <c r="A14" s="1"/>
      <c r="B14" s="236" t="s">
        <v>116</v>
      </c>
      <c r="C14" s="76" t="s">
        <v>113</v>
      </c>
      <c r="D14" s="13"/>
      <c r="E14" s="272" t="s">
        <v>114</v>
      </c>
      <c r="F14" s="272"/>
      <c r="G14" s="270"/>
      <c r="H14" s="271"/>
      <c r="I14" s="4"/>
      <c r="J14" s="70" t="s">
        <v>126</v>
      </c>
      <c r="K14" s="268"/>
      <c r="L14" s="268"/>
      <c r="M14" s="269" t="s">
        <v>139</v>
      </c>
      <c r="N14" s="269"/>
      <c r="O14" s="230"/>
      <c r="P14" s="231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  <c r="AC14" s="161"/>
    </row>
    <row r="15" spans="1:29" ht="20.100000000000001" customHeight="1" x14ac:dyDescent="0.25">
      <c r="A15" s="1"/>
      <c r="B15" s="237"/>
      <c r="C15" s="242"/>
      <c r="D15" s="242"/>
      <c r="E15" s="242"/>
      <c r="F15" s="242"/>
      <c r="G15" s="242"/>
      <c r="H15" s="243"/>
      <c r="I15" s="5"/>
      <c r="J15" s="15" t="s">
        <v>3</v>
      </c>
      <c r="K15" s="225"/>
      <c r="L15" s="225"/>
      <c r="M15" s="241" t="s">
        <v>115</v>
      </c>
      <c r="N15" s="241"/>
      <c r="O15" s="227"/>
      <c r="P15" s="228"/>
      <c r="S15" s="45"/>
    </row>
    <row r="16" spans="1:29" ht="20.100000000000001" customHeight="1" x14ac:dyDescent="0.25">
      <c r="A16" s="1"/>
      <c r="B16" s="238"/>
      <c r="C16" s="230"/>
      <c r="D16" s="230"/>
      <c r="E16" s="230"/>
      <c r="F16" s="230"/>
      <c r="G16" s="230"/>
      <c r="H16" s="231"/>
      <c r="I16" s="5"/>
      <c r="J16" s="15" t="s">
        <v>112</v>
      </c>
      <c r="K16" s="225"/>
      <c r="L16" s="225"/>
      <c r="M16" s="241" t="s">
        <v>152</v>
      </c>
      <c r="N16" s="241"/>
      <c r="O16" s="239"/>
      <c r="P16" s="240"/>
      <c r="S16" s="162"/>
    </row>
    <row r="17" spans="1:19" ht="4.5" customHeight="1" x14ac:dyDescent="0.3">
      <c r="A17" s="1"/>
      <c r="B17" s="6"/>
      <c r="C17" s="6"/>
      <c r="D17" s="75"/>
      <c r="E17" s="75"/>
      <c r="F17" s="75"/>
      <c r="G17" s="234"/>
      <c r="H17" s="234"/>
      <c r="I17" s="7"/>
      <c r="J17" s="78"/>
      <c r="K17" s="78"/>
      <c r="L17" s="232"/>
      <c r="M17" s="232"/>
      <c r="N17" s="232"/>
      <c r="O17" s="232"/>
      <c r="P17" s="79"/>
      <c r="S17" s="45"/>
    </row>
    <row r="18" spans="1:19" ht="20.100000000000001" customHeight="1" x14ac:dyDescent="0.25">
      <c r="A18" s="1"/>
      <c r="B18" s="255" t="s">
        <v>170</v>
      </c>
      <c r="C18" s="255"/>
      <c r="D18" s="255"/>
      <c r="E18" s="255"/>
      <c r="F18" s="255"/>
      <c r="G18" s="247" t="s">
        <v>13</v>
      </c>
      <c r="H18" s="247"/>
      <c r="I18" s="8"/>
      <c r="J18" s="273" t="s">
        <v>205</v>
      </c>
      <c r="K18" s="273"/>
      <c r="L18" s="273"/>
      <c r="M18" s="273"/>
      <c r="N18" s="273"/>
      <c r="O18" s="273"/>
      <c r="P18" s="273"/>
      <c r="S18" s="45"/>
    </row>
    <row r="19" spans="1:19" ht="20.100000000000001" customHeight="1" x14ac:dyDescent="0.35">
      <c r="A19" s="1"/>
      <c r="B19" s="91" t="s">
        <v>163</v>
      </c>
      <c r="C19" s="17" t="s">
        <v>15</v>
      </c>
      <c r="D19" s="17" t="s">
        <v>14</v>
      </c>
      <c r="E19" s="204" t="s">
        <v>16</v>
      </c>
      <c r="F19" s="204"/>
      <c r="G19" s="244" t="s">
        <v>158</v>
      </c>
      <c r="H19" s="244"/>
      <c r="I19" s="9"/>
      <c r="J19" s="91" t="s">
        <v>163</v>
      </c>
      <c r="K19" s="17" t="s">
        <v>15</v>
      </c>
      <c r="L19" s="17" t="s">
        <v>14</v>
      </c>
      <c r="M19" s="204" t="s">
        <v>16</v>
      </c>
      <c r="N19" s="204"/>
      <c r="O19" s="244" t="s">
        <v>158</v>
      </c>
      <c r="P19" s="244"/>
      <c r="S19" s="45"/>
    </row>
    <row r="20" spans="1:19" ht="20.100000000000001" customHeight="1" x14ac:dyDescent="0.25">
      <c r="A20" s="1"/>
      <c r="B20" s="86" t="s">
        <v>87</v>
      </c>
      <c r="C20" s="19">
        <v>2400</v>
      </c>
      <c r="D20" s="18" t="s">
        <v>17</v>
      </c>
      <c r="E20" s="207"/>
      <c r="F20" s="208"/>
      <c r="G20" s="205">
        <f t="shared" ref="G20:G27" si="0">(C20/1000*1.2*E20)</f>
        <v>0</v>
      </c>
      <c r="H20" s="206"/>
      <c r="I20" s="8"/>
      <c r="J20" s="86" t="s">
        <v>81</v>
      </c>
      <c r="K20" s="19">
        <v>2400</v>
      </c>
      <c r="L20" s="18" t="s">
        <v>17</v>
      </c>
      <c r="M20" s="252"/>
      <c r="N20" s="253"/>
      <c r="O20" s="205">
        <f t="shared" ref="O20:O22" si="1">(K20/1000*1.2*M20)</f>
        <v>0</v>
      </c>
      <c r="P20" s="206"/>
      <c r="S20" s="45"/>
    </row>
    <row r="21" spans="1:19" ht="20.100000000000001" customHeight="1" x14ac:dyDescent="0.25">
      <c r="A21" s="1"/>
      <c r="B21" s="86" t="s">
        <v>88</v>
      </c>
      <c r="C21" s="19">
        <v>2700</v>
      </c>
      <c r="D21" s="18" t="s">
        <v>17</v>
      </c>
      <c r="E21" s="207"/>
      <c r="F21" s="208"/>
      <c r="G21" s="205">
        <f t="shared" si="0"/>
        <v>0</v>
      </c>
      <c r="H21" s="206"/>
      <c r="I21" s="8"/>
      <c r="J21" s="86" t="s">
        <v>82</v>
      </c>
      <c r="K21" s="19">
        <v>2700</v>
      </c>
      <c r="L21" s="18" t="s">
        <v>17</v>
      </c>
      <c r="M21" s="252"/>
      <c r="N21" s="253"/>
      <c r="O21" s="205">
        <f t="shared" si="1"/>
        <v>0</v>
      </c>
      <c r="P21" s="206"/>
      <c r="S21" s="45"/>
    </row>
    <row r="22" spans="1:19" ht="20.100000000000001" customHeight="1" x14ac:dyDescent="0.25">
      <c r="A22" s="1"/>
      <c r="B22" s="86" t="s">
        <v>89</v>
      </c>
      <c r="C22" s="19">
        <v>3000</v>
      </c>
      <c r="D22" s="18" t="s">
        <v>17</v>
      </c>
      <c r="E22" s="207"/>
      <c r="F22" s="208"/>
      <c r="G22" s="205">
        <f t="shared" si="0"/>
        <v>0</v>
      </c>
      <c r="H22" s="206"/>
      <c r="I22" s="8"/>
      <c r="J22" s="86" t="s">
        <v>83</v>
      </c>
      <c r="K22" s="19">
        <v>3000</v>
      </c>
      <c r="L22" s="18" t="s">
        <v>17</v>
      </c>
      <c r="M22" s="252"/>
      <c r="N22" s="253"/>
      <c r="O22" s="205">
        <f t="shared" si="1"/>
        <v>0</v>
      </c>
      <c r="P22" s="206"/>
      <c r="S22" s="45"/>
    </row>
    <row r="23" spans="1:19" ht="20.100000000000001" customHeight="1" x14ac:dyDescent="0.25">
      <c r="A23" s="1"/>
      <c r="B23" s="86" t="s">
        <v>90</v>
      </c>
      <c r="C23" s="19">
        <v>3300</v>
      </c>
      <c r="D23" s="18" t="s">
        <v>17</v>
      </c>
      <c r="E23" s="207"/>
      <c r="F23" s="208"/>
      <c r="G23" s="205">
        <f t="shared" si="0"/>
        <v>0</v>
      </c>
      <c r="H23" s="206"/>
      <c r="I23" s="8"/>
      <c r="J23" s="86" t="s">
        <v>204</v>
      </c>
      <c r="K23" s="19">
        <v>3300</v>
      </c>
      <c r="L23" s="18" t="s">
        <v>17</v>
      </c>
      <c r="M23" s="252"/>
      <c r="N23" s="253"/>
      <c r="O23" s="205">
        <f t="shared" ref="O23" si="2">(K23/1000*1.2*M23)</f>
        <v>0</v>
      </c>
      <c r="P23" s="206"/>
      <c r="S23" s="45"/>
    </row>
    <row r="24" spans="1:19" ht="20.100000000000001" customHeight="1" x14ac:dyDescent="0.25">
      <c r="A24" s="1"/>
      <c r="B24" s="86" t="s">
        <v>91</v>
      </c>
      <c r="C24" s="19">
        <v>3600</v>
      </c>
      <c r="D24" s="18" t="s">
        <v>17</v>
      </c>
      <c r="E24" s="207"/>
      <c r="F24" s="208"/>
      <c r="G24" s="205">
        <f t="shared" si="0"/>
        <v>0</v>
      </c>
      <c r="H24" s="206"/>
      <c r="I24" s="8"/>
      <c r="J24" s="86" t="s">
        <v>84</v>
      </c>
      <c r="K24" s="19">
        <v>3600</v>
      </c>
      <c r="L24" s="18" t="s">
        <v>17</v>
      </c>
      <c r="M24" s="252"/>
      <c r="N24" s="253"/>
      <c r="O24" s="205">
        <f>(K24/1000*1.2*M24)</f>
        <v>0</v>
      </c>
      <c r="P24" s="206"/>
      <c r="S24" s="45"/>
    </row>
    <row r="25" spans="1:19" ht="20.100000000000001" customHeight="1" x14ac:dyDescent="0.25">
      <c r="A25" s="1"/>
      <c r="B25" s="86" t="s">
        <v>92</v>
      </c>
      <c r="C25" s="19">
        <v>4200</v>
      </c>
      <c r="D25" s="18" t="s">
        <v>17</v>
      </c>
      <c r="E25" s="207"/>
      <c r="F25" s="208"/>
      <c r="G25" s="205">
        <f t="shared" si="0"/>
        <v>0</v>
      </c>
      <c r="H25" s="206"/>
      <c r="I25" s="8"/>
      <c r="J25" s="86" t="s">
        <v>162</v>
      </c>
      <c r="K25" s="19">
        <v>4200</v>
      </c>
      <c r="L25" s="18" t="s">
        <v>17</v>
      </c>
      <c r="M25" s="252"/>
      <c r="N25" s="253"/>
      <c r="O25" s="205">
        <f>(K25/1000*1.2*M25)</f>
        <v>0</v>
      </c>
      <c r="P25" s="206"/>
      <c r="S25" s="45"/>
    </row>
    <row r="26" spans="1:19" ht="20.100000000000001" customHeight="1" x14ac:dyDescent="0.25">
      <c r="A26" s="1"/>
      <c r="B26" s="86" t="s">
        <v>93</v>
      </c>
      <c r="C26" s="19">
        <v>4800</v>
      </c>
      <c r="D26" s="18" t="s">
        <v>17</v>
      </c>
      <c r="E26" s="207"/>
      <c r="F26" s="208"/>
      <c r="G26" s="205">
        <f t="shared" si="0"/>
        <v>0</v>
      </c>
      <c r="H26" s="206"/>
      <c r="I26" s="8"/>
      <c r="J26" s="86" t="s">
        <v>85</v>
      </c>
      <c r="K26" s="19">
        <v>4800</v>
      </c>
      <c r="L26" s="18" t="s">
        <v>17</v>
      </c>
      <c r="M26" s="252"/>
      <c r="N26" s="253"/>
      <c r="O26" s="205">
        <f>(K26/1000*1.2*M26)</f>
        <v>0</v>
      </c>
      <c r="P26" s="206"/>
      <c r="S26" s="45"/>
    </row>
    <row r="27" spans="1:19" ht="20.100000000000001" customHeight="1" x14ac:dyDescent="0.25">
      <c r="A27" s="1"/>
      <c r="B27" s="87" t="s">
        <v>94</v>
      </c>
      <c r="C27" s="20">
        <v>6000</v>
      </c>
      <c r="D27" s="18" t="s">
        <v>17</v>
      </c>
      <c r="E27" s="195"/>
      <c r="F27" s="196"/>
      <c r="G27" s="193">
        <f t="shared" si="0"/>
        <v>0</v>
      </c>
      <c r="H27" s="194"/>
      <c r="I27" s="8"/>
      <c r="J27" s="87" t="s">
        <v>86</v>
      </c>
      <c r="K27" s="18">
        <v>6000</v>
      </c>
      <c r="L27" s="18" t="s">
        <v>17</v>
      </c>
      <c r="M27" s="259"/>
      <c r="N27" s="260"/>
      <c r="O27" s="193">
        <f>(K27/1000*1.2*M27)</f>
        <v>0</v>
      </c>
      <c r="P27" s="194"/>
      <c r="S27" s="45"/>
    </row>
    <row r="28" spans="1:19" ht="20.100000000000001" customHeight="1" x14ac:dyDescent="0.25">
      <c r="A28" s="1"/>
      <c r="B28" s="262" t="s">
        <v>171</v>
      </c>
      <c r="C28" s="262"/>
      <c r="D28" s="262"/>
      <c r="E28" s="262"/>
      <c r="F28" s="262"/>
      <c r="G28" s="247" t="s">
        <v>13</v>
      </c>
      <c r="H28" s="247"/>
      <c r="I28" s="8"/>
      <c r="J28" s="247" t="s">
        <v>172</v>
      </c>
      <c r="K28" s="247"/>
      <c r="L28" s="247"/>
      <c r="M28" s="247"/>
      <c r="N28" s="247"/>
      <c r="O28" s="247" t="s">
        <v>13</v>
      </c>
      <c r="P28" s="247"/>
      <c r="S28" s="45"/>
    </row>
    <row r="29" spans="1:19" ht="20.100000000000001" customHeight="1" x14ac:dyDescent="0.35">
      <c r="A29" s="1"/>
      <c r="B29" s="91" t="s">
        <v>163</v>
      </c>
      <c r="C29" s="17" t="s">
        <v>15</v>
      </c>
      <c r="D29" s="17" t="s">
        <v>14</v>
      </c>
      <c r="E29" s="204" t="s">
        <v>16</v>
      </c>
      <c r="F29" s="204"/>
      <c r="G29" s="244" t="s">
        <v>158</v>
      </c>
      <c r="H29" s="244"/>
      <c r="I29" s="8"/>
      <c r="J29" s="91" t="s">
        <v>163</v>
      </c>
      <c r="K29" s="17" t="s">
        <v>15</v>
      </c>
      <c r="L29" s="17" t="s">
        <v>14</v>
      </c>
      <c r="M29" s="204" t="s">
        <v>16</v>
      </c>
      <c r="N29" s="204"/>
      <c r="O29" s="244" t="s">
        <v>158</v>
      </c>
      <c r="P29" s="244"/>
    </row>
    <row r="30" spans="1:19" ht="20.100000000000001" customHeight="1" x14ac:dyDescent="0.25">
      <c r="A30" s="1"/>
      <c r="B30" s="86" t="s">
        <v>186</v>
      </c>
      <c r="C30" s="19">
        <v>2400</v>
      </c>
      <c r="D30" s="90" t="s">
        <v>23</v>
      </c>
      <c r="E30" s="207"/>
      <c r="F30" s="208"/>
      <c r="G30" s="205">
        <f t="shared" ref="G30:G35" si="3">(C30/1000*1.2*E30)</f>
        <v>0</v>
      </c>
      <c r="H30" s="206"/>
      <c r="I30" s="8"/>
      <c r="J30" s="86" t="s">
        <v>34</v>
      </c>
      <c r="K30" s="19">
        <v>2400</v>
      </c>
      <c r="L30" s="18" t="s">
        <v>17</v>
      </c>
      <c r="M30" s="207"/>
      <c r="N30" s="208"/>
      <c r="O30" s="205">
        <f t="shared" ref="O30:O37" si="4">(K30/1000*1.2*M30)</f>
        <v>0</v>
      </c>
      <c r="P30" s="206"/>
    </row>
    <row r="31" spans="1:19" ht="20.100000000000001" customHeight="1" x14ac:dyDescent="0.25">
      <c r="A31" s="1"/>
      <c r="B31" s="86" t="s">
        <v>187</v>
      </c>
      <c r="C31" s="19">
        <v>3000</v>
      </c>
      <c r="D31" s="90" t="s">
        <v>23</v>
      </c>
      <c r="E31" s="207"/>
      <c r="F31" s="208"/>
      <c r="G31" s="205">
        <f t="shared" si="3"/>
        <v>0</v>
      </c>
      <c r="H31" s="206"/>
      <c r="I31" s="8"/>
      <c r="J31" s="86" t="s">
        <v>36</v>
      </c>
      <c r="K31" s="19">
        <v>2700</v>
      </c>
      <c r="L31" s="18" t="s">
        <v>17</v>
      </c>
      <c r="M31" s="207"/>
      <c r="N31" s="208"/>
      <c r="O31" s="205">
        <f t="shared" si="4"/>
        <v>0</v>
      </c>
      <c r="P31" s="206"/>
    </row>
    <row r="32" spans="1:19" ht="20.100000000000001" customHeight="1" x14ac:dyDescent="0.25">
      <c r="A32" s="1"/>
      <c r="B32" s="86" t="s">
        <v>188</v>
      </c>
      <c r="C32" s="19">
        <v>3600</v>
      </c>
      <c r="D32" s="90" t="s">
        <v>23</v>
      </c>
      <c r="E32" s="207"/>
      <c r="F32" s="208"/>
      <c r="G32" s="205">
        <f t="shared" si="3"/>
        <v>0</v>
      </c>
      <c r="H32" s="206"/>
      <c r="I32" s="8"/>
      <c r="J32" s="86" t="s">
        <v>38</v>
      </c>
      <c r="K32" s="19">
        <v>3000</v>
      </c>
      <c r="L32" s="18" t="s">
        <v>17</v>
      </c>
      <c r="M32" s="207"/>
      <c r="N32" s="208"/>
      <c r="O32" s="205">
        <f t="shared" si="4"/>
        <v>0</v>
      </c>
      <c r="P32" s="206"/>
    </row>
    <row r="33" spans="1:16" ht="20.100000000000001" customHeight="1" x14ac:dyDescent="0.25">
      <c r="A33" s="1"/>
      <c r="B33" s="86" t="s">
        <v>189</v>
      </c>
      <c r="C33" s="19">
        <v>4200</v>
      </c>
      <c r="D33" s="90" t="s">
        <v>23</v>
      </c>
      <c r="E33" s="207"/>
      <c r="F33" s="208"/>
      <c r="G33" s="205">
        <f t="shared" si="3"/>
        <v>0</v>
      </c>
      <c r="H33" s="206"/>
      <c r="I33" s="8"/>
      <c r="J33" s="86" t="s">
        <v>40</v>
      </c>
      <c r="K33" s="19">
        <v>3300</v>
      </c>
      <c r="L33" s="18" t="s">
        <v>17</v>
      </c>
      <c r="M33" s="207"/>
      <c r="N33" s="208"/>
      <c r="O33" s="205">
        <f t="shared" si="4"/>
        <v>0</v>
      </c>
      <c r="P33" s="206"/>
    </row>
    <row r="34" spans="1:16" ht="20.100000000000001" customHeight="1" x14ac:dyDescent="0.25">
      <c r="A34" s="1"/>
      <c r="B34" s="86" t="s">
        <v>190</v>
      </c>
      <c r="C34" s="19">
        <v>4800</v>
      </c>
      <c r="D34" s="90" t="s">
        <v>23</v>
      </c>
      <c r="E34" s="207"/>
      <c r="F34" s="208"/>
      <c r="G34" s="205">
        <f t="shared" si="3"/>
        <v>0</v>
      </c>
      <c r="H34" s="206"/>
      <c r="I34" s="8"/>
      <c r="J34" s="86" t="s">
        <v>42</v>
      </c>
      <c r="K34" s="19">
        <v>3600</v>
      </c>
      <c r="L34" s="18" t="s">
        <v>17</v>
      </c>
      <c r="M34" s="207"/>
      <c r="N34" s="208"/>
      <c r="O34" s="205">
        <f t="shared" si="4"/>
        <v>0</v>
      </c>
      <c r="P34" s="206"/>
    </row>
    <row r="35" spans="1:16" ht="20.100000000000001" customHeight="1" x14ac:dyDescent="0.25">
      <c r="A35" s="1"/>
      <c r="B35" s="88" t="s">
        <v>191</v>
      </c>
      <c r="C35" s="20">
        <v>6000</v>
      </c>
      <c r="D35" s="90" t="s">
        <v>23</v>
      </c>
      <c r="E35" s="195"/>
      <c r="F35" s="196"/>
      <c r="G35" s="193">
        <f t="shared" si="3"/>
        <v>0</v>
      </c>
      <c r="H35" s="194"/>
      <c r="I35" s="8"/>
      <c r="J35" s="86" t="s">
        <v>43</v>
      </c>
      <c r="K35" s="19">
        <v>4200</v>
      </c>
      <c r="L35" s="18" t="s">
        <v>17</v>
      </c>
      <c r="M35" s="207"/>
      <c r="N35" s="208"/>
      <c r="O35" s="205">
        <f t="shared" si="4"/>
        <v>0</v>
      </c>
      <c r="P35" s="206"/>
    </row>
    <row r="36" spans="1:16" ht="20.100000000000001" customHeight="1" x14ac:dyDescent="0.25">
      <c r="A36" s="1"/>
      <c r="B36" s="263" t="s">
        <v>175</v>
      </c>
      <c r="C36" s="263"/>
      <c r="D36" s="263"/>
      <c r="E36" s="263"/>
      <c r="F36" s="263"/>
      <c r="G36" s="258" t="s">
        <v>30</v>
      </c>
      <c r="H36" s="258"/>
      <c r="I36" s="8"/>
      <c r="J36" s="86" t="s">
        <v>44</v>
      </c>
      <c r="K36" s="19">
        <v>4800</v>
      </c>
      <c r="L36" s="18" t="s">
        <v>17</v>
      </c>
      <c r="M36" s="207"/>
      <c r="N36" s="208"/>
      <c r="O36" s="205">
        <f t="shared" si="4"/>
        <v>0</v>
      </c>
      <c r="P36" s="206"/>
    </row>
    <row r="37" spans="1:16" ht="20.100000000000001" customHeight="1" x14ac:dyDescent="0.35">
      <c r="A37" s="1"/>
      <c r="B37" s="91" t="s">
        <v>163</v>
      </c>
      <c r="C37" s="17" t="s">
        <v>15</v>
      </c>
      <c r="D37" s="17" t="s">
        <v>14</v>
      </c>
      <c r="E37" s="204" t="s">
        <v>16</v>
      </c>
      <c r="F37" s="204"/>
      <c r="G37" s="244" t="s">
        <v>158</v>
      </c>
      <c r="H37" s="244"/>
      <c r="I37" s="8"/>
      <c r="J37" s="87" t="s">
        <v>45</v>
      </c>
      <c r="K37" s="18">
        <v>6000</v>
      </c>
      <c r="L37" s="18" t="s">
        <v>17</v>
      </c>
      <c r="M37" s="195"/>
      <c r="N37" s="196"/>
      <c r="O37" s="193">
        <f t="shared" si="4"/>
        <v>0</v>
      </c>
      <c r="P37" s="194"/>
    </row>
    <row r="38" spans="1:16" ht="20.100000000000001" customHeight="1" x14ac:dyDescent="0.25">
      <c r="A38" s="1"/>
      <c r="B38" s="92" t="s">
        <v>183</v>
      </c>
      <c r="C38" s="19">
        <v>3600</v>
      </c>
      <c r="D38" s="90" t="s">
        <v>23</v>
      </c>
      <c r="E38" s="248"/>
      <c r="F38" s="249"/>
      <c r="G38" s="205">
        <f>(C38/1000*1.35*E38)</f>
        <v>0</v>
      </c>
      <c r="H38" s="206"/>
      <c r="I38" s="8"/>
      <c r="J38" s="201" t="s">
        <v>225</v>
      </c>
      <c r="K38" s="201"/>
      <c r="L38" s="201"/>
      <c r="M38" s="201"/>
      <c r="N38" s="201"/>
      <c r="O38" s="201" t="s">
        <v>13</v>
      </c>
      <c r="P38" s="201"/>
    </row>
    <row r="39" spans="1:16" ht="20.100000000000001" customHeight="1" x14ac:dyDescent="0.25">
      <c r="A39" s="1"/>
      <c r="B39" s="92" t="s">
        <v>184</v>
      </c>
      <c r="C39" s="19">
        <v>4800</v>
      </c>
      <c r="D39" s="90" t="s">
        <v>23</v>
      </c>
      <c r="E39" s="248"/>
      <c r="F39" s="249"/>
      <c r="G39" s="205">
        <f>(C39/1000*1.35*E39)</f>
        <v>0</v>
      </c>
      <c r="H39" s="206"/>
      <c r="I39" s="8"/>
      <c r="J39" s="17" t="s">
        <v>163</v>
      </c>
      <c r="K39" s="17" t="s">
        <v>15</v>
      </c>
      <c r="L39" s="17" t="s">
        <v>14</v>
      </c>
      <c r="M39" s="204" t="s">
        <v>16</v>
      </c>
      <c r="N39" s="204"/>
      <c r="O39" s="244" t="s">
        <v>158</v>
      </c>
      <c r="P39" s="244"/>
    </row>
    <row r="40" spans="1:16" ht="20.100000000000001" customHeight="1" x14ac:dyDescent="0.25">
      <c r="A40" s="1"/>
      <c r="B40" s="93" t="s">
        <v>185</v>
      </c>
      <c r="C40" s="20">
        <v>6000</v>
      </c>
      <c r="D40" s="90" t="s">
        <v>23</v>
      </c>
      <c r="E40" s="250"/>
      <c r="F40" s="251"/>
      <c r="G40" s="193">
        <f>(C40/1000*1.35*E40)</f>
        <v>0</v>
      </c>
      <c r="H40" s="194"/>
      <c r="I40" s="8"/>
      <c r="J40" s="86" t="s">
        <v>24</v>
      </c>
      <c r="K40" s="19">
        <v>2400</v>
      </c>
      <c r="L40" s="18" t="s">
        <v>17</v>
      </c>
      <c r="M40" s="212"/>
      <c r="N40" s="213"/>
      <c r="O40" s="205">
        <f>(K40/1000*1.2*M40)</f>
        <v>0</v>
      </c>
      <c r="P40" s="206"/>
    </row>
    <row r="41" spans="1:16" ht="20.100000000000001" customHeight="1" x14ac:dyDescent="0.25">
      <c r="A41" s="1"/>
      <c r="B41" s="201" t="s">
        <v>208</v>
      </c>
      <c r="C41" s="201"/>
      <c r="D41" s="201"/>
      <c r="E41" s="201"/>
      <c r="F41" s="201"/>
      <c r="G41" s="201" t="s">
        <v>13</v>
      </c>
      <c r="H41" s="201"/>
      <c r="I41" s="8"/>
      <c r="J41" s="86" t="s">
        <v>25</v>
      </c>
      <c r="K41" s="19">
        <v>2700</v>
      </c>
      <c r="L41" s="18" t="s">
        <v>17</v>
      </c>
      <c r="M41" s="212"/>
      <c r="N41" s="213"/>
      <c r="O41" s="205">
        <f>(K41/1000*1.2*M41)</f>
        <v>0</v>
      </c>
      <c r="P41" s="206"/>
    </row>
    <row r="42" spans="1:16" ht="20.100000000000001" customHeight="1" x14ac:dyDescent="0.35">
      <c r="A42" s="1"/>
      <c r="B42" s="91" t="s">
        <v>163</v>
      </c>
      <c r="C42" s="17" t="s">
        <v>15</v>
      </c>
      <c r="D42" s="17" t="s">
        <v>14</v>
      </c>
      <c r="E42" s="204" t="s">
        <v>16</v>
      </c>
      <c r="F42" s="204"/>
      <c r="G42" s="261" t="s">
        <v>158</v>
      </c>
      <c r="H42" s="261"/>
      <c r="I42" s="8"/>
      <c r="J42" s="86" t="s">
        <v>26</v>
      </c>
      <c r="K42" s="19">
        <v>3000</v>
      </c>
      <c r="L42" s="18" t="s">
        <v>17</v>
      </c>
      <c r="M42" s="212"/>
      <c r="N42" s="213"/>
      <c r="O42" s="205">
        <f>(K42/1000*1.2*M42)</f>
        <v>0</v>
      </c>
      <c r="P42" s="206"/>
    </row>
    <row r="43" spans="1:16" ht="20.100000000000001" customHeight="1" x14ac:dyDescent="0.25">
      <c r="A43" s="1"/>
      <c r="B43" s="86" t="s">
        <v>18</v>
      </c>
      <c r="C43" s="19">
        <v>2400</v>
      </c>
      <c r="D43" s="18" t="s">
        <v>17</v>
      </c>
      <c r="E43" s="212"/>
      <c r="F43" s="213"/>
      <c r="G43" s="205">
        <f t="shared" ref="G43:G46" si="5">(C43/1000*1.2*E43)</f>
        <v>0</v>
      </c>
      <c r="H43" s="206"/>
      <c r="I43" s="8"/>
      <c r="J43" s="86" t="s">
        <v>27</v>
      </c>
      <c r="K43" s="19">
        <v>3300</v>
      </c>
      <c r="L43" s="18" t="s">
        <v>17</v>
      </c>
      <c r="M43" s="212"/>
      <c r="N43" s="213"/>
      <c r="O43" s="205">
        <f>(K43/1000*1.2*M43)</f>
        <v>0</v>
      </c>
      <c r="P43" s="206"/>
    </row>
    <row r="44" spans="1:16" ht="20.100000000000001" customHeight="1" x14ac:dyDescent="0.25">
      <c r="A44" s="1"/>
      <c r="B44" s="86" t="s">
        <v>19</v>
      </c>
      <c r="C44" s="19">
        <v>2700</v>
      </c>
      <c r="D44" s="18" t="s">
        <v>17</v>
      </c>
      <c r="E44" s="212"/>
      <c r="F44" s="213"/>
      <c r="G44" s="205">
        <f t="shared" si="5"/>
        <v>0</v>
      </c>
      <c r="H44" s="206"/>
      <c r="I44" s="8"/>
      <c r="J44" s="87" t="s">
        <v>28</v>
      </c>
      <c r="K44" s="18">
        <v>3600</v>
      </c>
      <c r="L44" s="18" t="s">
        <v>17</v>
      </c>
      <c r="M44" s="274"/>
      <c r="N44" s="275"/>
      <c r="O44" s="193">
        <f>(K44/1000*1.2*M44)</f>
        <v>0</v>
      </c>
      <c r="P44" s="194"/>
    </row>
    <row r="45" spans="1:16" ht="20.100000000000001" customHeight="1" x14ac:dyDescent="0.25">
      <c r="A45" s="1"/>
      <c r="B45" s="86" t="s">
        <v>20</v>
      </c>
      <c r="C45" s="19">
        <v>3000</v>
      </c>
      <c r="D45" s="18" t="s">
        <v>17</v>
      </c>
      <c r="E45" s="212"/>
      <c r="F45" s="213"/>
      <c r="G45" s="205">
        <f t="shared" si="5"/>
        <v>0</v>
      </c>
      <c r="H45" s="206"/>
      <c r="I45" s="8"/>
      <c r="J45" s="200" t="s">
        <v>167</v>
      </c>
      <c r="K45" s="200"/>
      <c r="L45" s="200"/>
      <c r="M45" s="200"/>
      <c r="N45" s="200"/>
      <c r="O45" s="200" t="s">
        <v>13</v>
      </c>
      <c r="P45" s="200"/>
    </row>
    <row r="46" spans="1:16" ht="20.100000000000001" customHeight="1" x14ac:dyDescent="0.35">
      <c r="A46" s="1"/>
      <c r="B46" s="86" t="s">
        <v>21</v>
      </c>
      <c r="C46" s="19">
        <v>3600</v>
      </c>
      <c r="D46" s="18" t="s">
        <v>17</v>
      </c>
      <c r="E46" s="212"/>
      <c r="F46" s="213"/>
      <c r="G46" s="205">
        <f t="shared" si="5"/>
        <v>0</v>
      </c>
      <c r="H46" s="206"/>
      <c r="I46" s="8"/>
      <c r="J46" s="91" t="s">
        <v>163</v>
      </c>
      <c r="K46" s="17" t="s">
        <v>15</v>
      </c>
      <c r="L46" s="17" t="s">
        <v>14</v>
      </c>
      <c r="M46" s="204" t="s">
        <v>16</v>
      </c>
      <c r="N46" s="204"/>
      <c r="O46" s="244" t="s">
        <v>158</v>
      </c>
      <c r="P46" s="244"/>
    </row>
    <row r="47" spans="1:16" ht="20.100000000000001" customHeight="1" thickBot="1" x14ac:dyDescent="0.3">
      <c r="A47" s="1"/>
      <c r="B47" s="95" t="s">
        <v>22</v>
      </c>
      <c r="C47" s="96">
        <v>4800</v>
      </c>
      <c r="D47" s="96" t="s">
        <v>17</v>
      </c>
      <c r="E47" s="309"/>
      <c r="F47" s="310"/>
      <c r="G47" s="307">
        <f>(C47/1000*1.2*E47)</f>
        <v>0</v>
      </c>
      <c r="H47" s="308"/>
      <c r="I47" s="8"/>
      <c r="J47" s="86" t="s">
        <v>81</v>
      </c>
      <c r="K47" s="19">
        <v>2400</v>
      </c>
      <c r="L47" s="18" t="s">
        <v>17</v>
      </c>
      <c r="M47" s="265"/>
      <c r="N47" s="266"/>
      <c r="O47" s="205">
        <f t="shared" ref="O47" si="6">(K47/1000*1.2*M47)</f>
        <v>0</v>
      </c>
      <c r="P47" s="206"/>
    </row>
    <row r="48" spans="1:16" ht="20.100000000000001" customHeight="1" x14ac:dyDescent="0.25">
      <c r="A48" s="1"/>
      <c r="B48" s="87" t="s">
        <v>199</v>
      </c>
      <c r="C48" s="185">
        <v>4800</v>
      </c>
      <c r="D48" s="90" t="s">
        <v>23</v>
      </c>
      <c r="E48" s="274"/>
      <c r="F48" s="275"/>
      <c r="G48" s="193">
        <f>(C48/1000*1.2*E48)</f>
        <v>0</v>
      </c>
      <c r="H48" s="194"/>
      <c r="I48" s="8"/>
      <c r="J48" s="86" t="s">
        <v>82</v>
      </c>
      <c r="K48" s="19">
        <v>2700</v>
      </c>
      <c r="L48" s="18" t="s">
        <v>17</v>
      </c>
      <c r="M48" s="265"/>
      <c r="N48" s="266"/>
      <c r="O48" s="205">
        <f t="shared" ref="O48:O54" si="7">(K48/1000*1.2*M48)</f>
        <v>0</v>
      </c>
      <c r="P48" s="206"/>
    </row>
    <row r="49" spans="1:16" ht="20.100000000000001" customHeight="1" x14ac:dyDescent="0.25">
      <c r="A49" s="1"/>
      <c r="B49" s="264" t="s">
        <v>207</v>
      </c>
      <c r="C49" s="264"/>
      <c r="D49" s="264"/>
      <c r="E49" s="264"/>
      <c r="F49" s="264"/>
      <c r="G49" s="254" t="s">
        <v>30</v>
      </c>
      <c r="H49" s="254"/>
      <c r="I49" s="8"/>
      <c r="J49" s="86" t="s">
        <v>83</v>
      </c>
      <c r="K49" s="19">
        <v>3000</v>
      </c>
      <c r="L49" s="18" t="s">
        <v>17</v>
      </c>
      <c r="M49" s="265"/>
      <c r="N49" s="266"/>
      <c r="O49" s="205">
        <f t="shared" si="7"/>
        <v>0</v>
      </c>
      <c r="P49" s="206"/>
    </row>
    <row r="50" spans="1:16" ht="20.100000000000001" customHeight="1" x14ac:dyDescent="0.25">
      <c r="A50" s="1"/>
      <c r="B50" s="17" t="s">
        <v>174</v>
      </c>
      <c r="C50" s="17" t="s">
        <v>15</v>
      </c>
      <c r="D50" s="17" t="s">
        <v>14</v>
      </c>
      <c r="E50" s="204" t="s">
        <v>16</v>
      </c>
      <c r="F50" s="204"/>
      <c r="G50" s="244" t="s">
        <v>158</v>
      </c>
      <c r="H50" s="244"/>
      <c r="I50" s="8"/>
      <c r="J50" s="86" t="s">
        <v>204</v>
      </c>
      <c r="K50" s="19">
        <v>3300</v>
      </c>
      <c r="L50" s="18" t="s">
        <v>17</v>
      </c>
      <c r="M50" s="265"/>
      <c r="N50" s="266"/>
      <c r="O50" s="205">
        <f t="shared" si="7"/>
        <v>0</v>
      </c>
      <c r="P50" s="206"/>
    </row>
    <row r="51" spans="1:16" ht="20.100000000000001" customHeight="1" x14ac:dyDescent="0.25">
      <c r="A51" s="1"/>
      <c r="B51" s="86" t="s">
        <v>194</v>
      </c>
      <c r="C51" s="186">
        <v>4800</v>
      </c>
      <c r="D51" s="172" t="s">
        <v>23</v>
      </c>
      <c r="E51" s="214"/>
      <c r="F51" s="215"/>
      <c r="G51" s="205">
        <f>(C51/1000*1.35*E51)</f>
        <v>0</v>
      </c>
      <c r="H51" s="206"/>
      <c r="I51" s="8"/>
      <c r="J51" s="87" t="s">
        <v>84</v>
      </c>
      <c r="K51" s="18">
        <v>3600</v>
      </c>
      <c r="L51" s="18" t="s">
        <v>17</v>
      </c>
      <c r="M51" s="265"/>
      <c r="N51" s="266"/>
      <c r="O51" s="205">
        <f t="shared" si="7"/>
        <v>0</v>
      </c>
      <c r="P51" s="206"/>
    </row>
    <row r="52" spans="1:16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8"/>
      <c r="J52" s="87" t="s">
        <v>162</v>
      </c>
      <c r="K52" s="18">
        <v>4200</v>
      </c>
      <c r="L52" s="18" t="s">
        <v>17</v>
      </c>
      <c r="M52" s="265"/>
      <c r="N52" s="266"/>
      <c r="O52" s="205">
        <f t="shared" si="7"/>
        <v>0</v>
      </c>
      <c r="P52" s="206"/>
    </row>
    <row r="53" spans="1:16" ht="20.100000000000001" customHeight="1" x14ac:dyDescent="0.25">
      <c r="A53" s="1"/>
      <c r="B53" s="211" t="s">
        <v>164</v>
      </c>
      <c r="C53" s="211"/>
      <c r="D53" s="211"/>
      <c r="E53" s="211"/>
      <c r="F53" s="211"/>
      <c r="G53" s="211" t="s">
        <v>13</v>
      </c>
      <c r="H53" s="211"/>
      <c r="I53" s="8"/>
      <c r="J53" s="87" t="s">
        <v>85</v>
      </c>
      <c r="K53" s="18">
        <v>4800</v>
      </c>
      <c r="L53" s="18" t="s">
        <v>17</v>
      </c>
      <c r="M53" s="265"/>
      <c r="N53" s="266"/>
      <c r="O53" s="205">
        <f t="shared" si="7"/>
        <v>0</v>
      </c>
      <c r="P53" s="206"/>
    </row>
    <row r="54" spans="1:16" ht="20.100000000000001" customHeight="1" x14ac:dyDescent="0.35">
      <c r="A54" s="1"/>
      <c r="B54" s="91" t="s">
        <v>163</v>
      </c>
      <c r="C54" s="17" t="s">
        <v>15</v>
      </c>
      <c r="D54" s="17" t="s">
        <v>14</v>
      </c>
      <c r="E54" s="204" t="s">
        <v>16</v>
      </c>
      <c r="F54" s="204"/>
      <c r="G54" s="261" t="s">
        <v>158</v>
      </c>
      <c r="H54" s="261"/>
      <c r="I54" s="8"/>
      <c r="J54" s="87" t="s">
        <v>86</v>
      </c>
      <c r="K54" s="18">
        <v>6000</v>
      </c>
      <c r="L54" s="97" t="s">
        <v>17</v>
      </c>
      <c r="M54" s="280"/>
      <c r="N54" s="281"/>
      <c r="O54" s="193">
        <f t="shared" si="7"/>
        <v>0</v>
      </c>
      <c r="P54" s="194"/>
    </row>
    <row r="55" spans="1:16" ht="20.100000000000001" customHeight="1" x14ac:dyDescent="0.25">
      <c r="A55" s="1"/>
      <c r="B55" s="86" t="s">
        <v>29</v>
      </c>
      <c r="C55" s="19">
        <v>2400</v>
      </c>
      <c r="D55" s="18" t="s">
        <v>17</v>
      </c>
      <c r="E55" s="209"/>
      <c r="F55" s="210"/>
      <c r="G55" s="205">
        <f t="shared" ref="G55:G60" si="8">(C55/1000*1.2*E55)</f>
        <v>0</v>
      </c>
      <c r="H55" s="206"/>
      <c r="I55" s="8"/>
      <c r="J55" s="200" t="s">
        <v>166</v>
      </c>
      <c r="K55" s="200"/>
      <c r="L55" s="200"/>
      <c r="M55" s="200"/>
      <c r="N55" s="200"/>
      <c r="O55" s="200" t="s">
        <v>13</v>
      </c>
      <c r="P55" s="200"/>
    </row>
    <row r="56" spans="1:16" ht="20.100000000000001" customHeight="1" x14ac:dyDescent="0.35">
      <c r="A56" s="1"/>
      <c r="B56" s="86" t="s">
        <v>31</v>
      </c>
      <c r="C56" s="19">
        <v>2700</v>
      </c>
      <c r="D56" s="18" t="s">
        <v>17</v>
      </c>
      <c r="E56" s="209"/>
      <c r="F56" s="210"/>
      <c r="G56" s="205">
        <f t="shared" si="8"/>
        <v>0</v>
      </c>
      <c r="H56" s="206"/>
      <c r="I56" s="8"/>
      <c r="J56" s="91" t="s">
        <v>163</v>
      </c>
      <c r="K56" s="17" t="s">
        <v>15</v>
      </c>
      <c r="L56" s="17" t="s">
        <v>14</v>
      </c>
      <c r="M56" s="204" t="s">
        <v>16</v>
      </c>
      <c r="N56" s="204"/>
      <c r="O56" s="261" t="s">
        <v>158</v>
      </c>
      <c r="P56" s="261"/>
    </row>
    <row r="57" spans="1:16" ht="20.100000000000001" customHeight="1" x14ac:dyDescent="0.25">
      <c r="A57" s="1"/>
      <c r="B57" s="86" t="s">
        <v>32</v>
      </c>
      <c r="C57" s="19">
        <v>3000</v>
      </c>
      <c r="D57" s="18" t="s">
        <v>17</v>
      </c>
      <c r="E57" s="209"/>
      <c r="F57" s="210"/>
      <c r="G57" s="205">
        <f t="shared" si="8"/>
        <v>0</v>
      </c>
      <c r="H57" s="206"/>
      <c r="I57" s="8"/>
      <c r="J57" s="86" t="s">
        <v>153</v>
      </c>
      <c r="K57" s="19">
        <v>2400</v>
      </c>
      <c r="L57" s="18" t="s">
        <v>17</v>
      </c>
      <c r="M57" s="265"/>
      <c r="N57" s="266"/>
      <c r="O57" s="205">
        <f>(K57/1000*1.2*M57)</f>
        <v>0</v>
      </c>
      <c r="P57" s="206"/>
    </row>
    <row r="58" spans="1:16" ht="20.100000000000001" customHeight="1" thickBot="1" x14ac:dyDescent="0.3">
      <c r="A58" s="1"/>
      <c r="B58" s="95" t="s">
        <v>33</v>
      </c>
      <c r="C58" s="96">
        <v>3600</v>
      </c>
      <c r="D58" s="96" t="s">
        <v>17</v>
      </c>
      <c r="E58" s="276"/>
      <c r="F58" s="277"/>
      <c r="G58" s="307">
        <f t="shared" si="8"/>
        <v>0</v>
      </c>
      <c r="H58" s="308"/>
      <c r="I58" s="8"/>
      <c r="J58" s="86" t="s">
        <v>154</v>
      </c>
      <c r="K58" s="19">
        <v>2700</v>
      </c>
      <c r="L58" s="18" t="s">
        <v>17</v>
      </c>
      <c r="M58" s="265"/>
      <c r="N58" s="266"/>
      <c r="O58" s="205">
        <f>(K58/1000*1.2*M58)</f>
        <v>0</v>
      </c>
      <c r="P58" s="206"/>
    </row>
    <row r="59" spans="1:16" ht="20.100000000000001" customHeight="1" x14ac:dyDescent="0.25">
      <c r="A59" s="1"/>
      <c r="B59" s="184" t="s">
        <v>192</v>
      </c>
      <c r="C59" s="17">
        <v>2400</v>
      </c>
      <c r="D59" s="94" t="s">
        <v>23</v>
      </c>
      <c r="E59" s="278"/>
      <c r="F59" s="279"/>
      <c r="G59" s="282">
        <f t="shared" si="8"/>
        <v>0</v>
      </c>
      <c r="H59" s="283"/>
      <c r="I59" s="8"/>
      <c r="J59" s="86" t="s">
        <v>155</v>
      </c>
      <c r="K59" s="19">
        <v>3000</v>
      </c>
      <c r="L59" s="18" t="s">
        <v>17</v>
      </c>
      <c r="M59" s="265"/>
      <c r="N59" s="266"/>
      <c r="O59" s="205">
        <f>(K59/1000*1.2*M59)</f>
        <v>0</v>
      </c>
      <c r="P59" s="206"/>
    </row>
    <row r="60" spans="1:16" ht="20.100000000000001" customHeight="1" x14ac:dyDescent="0.25">
      <c r="A60" s="1"/>
      <c r="B60" s="87" t="s">
        <v>193</v>
      </c>
      <c r="C60" s="185">
        <v>4800</v>
      </c>
      <c r="D60" s="90" t="s">
        <v>23</v>
      </c>
      <c r="E60" s="311"/>
      <c r="F60" s="312"/>
      <c r="G60" s="193">
        <f t="shared" si="8"/>
        <v>0</v>
      </c>
      <c r="H60" s="194"/>
      <c r="I60" s="8"/>
      <c r="J60" s="86" t="s">
        <v>156</v>
      </c>
      <c r="K60" s="19">
        <v>3300</v>
      </c>
      <c r="L60" s="18" t="s">
        <v>17</v>
      </c>
      <c r="M60" s="265"/>
      <c r="N60" s="266"/>
      <c r="O60" s="205">
        <f>(K60/1000*1.2*M60)</f>
        <v>0</v>
      </c>
      <c r="P60" s="206"/>
    </row>
    <row r="61" spans="1:16" ht="20.100000000000001" customHeight="1" x14ac:dyDescent="0.25">
      <c r="A61" s="1"/>
      <c r="B61" s="211" t="s">
        <v>165</v>
      </c>
      <c r="C61" s="211"/>
      <c r="D61" s="211"/>
      <c r="E61" s="211"/>
      <c r="F61" s="211"/>
      <c r="G61" s="211" t="s">
        <v>13</v>
      </c>
      <c r="H61" s="211"/>
      <c r="I61" s="8"/>
      <c r="J61" s="87" t="s">
        <v>157</v>
      </c>
      <c r="K61" s="18">
        <v>3600</v>
      </c>
      <c r="L61" s="18" t="s">
        <v>17</v>
      </c>
      <c r="M61" s="280"/>
      <c r="N61" s="281"/>
      <c r="O61" s="193">
        <f>(K61/1000*1.2*M61)</f>
        <v>0</v>
      </c>
      <c r="P61" s="194"/>
    </row>
    <row r="62" spans="1:16" ht="20.100000000000001" customHeight="1" x14ac:dyDescent="0.35">
      <c r="A62" s="1"/>
      <c r="B62" s="91" t="s">
        <v>163</v>
      </c>
      <c r="C62" s="17" t="s">
        <v>15</v>
      </c>
      <c r="D62" s="17" t="s">
        <v>14</v>
      </c>
      <c r="E62" s="204" t="s">
        <v>16</v>
      </c>
      <c r="F62" s="204"/>
      <c r="G62" s="261" t="s">
        <v>158</v>
      </c>
      <c r="H62" s="261"/>
      <c r="I62" s="8"/>
      <c r="J62" s="200" t="s">
        <v>169</v>
      </c>
      <c r="K62" s="200"/>
      <c r="L62" s="200"/>
      <c r="M62" s="200"/>
      <c r="N62" s="200"/>
      <c r="O62" s="200" t="s">
        <v>13</v>
      </c>
      <c r="P62" s="200"/>
    </row>
    <row r="63" spans="1:16" ht="20.100000000000001" customHeight="1" x14ac:dyDescent="0.35">
      <c r="A63" s="1"/>
      <c r="B63" s="86" t="s">
        <v>35</v>
      </c>
      <c r="C63" s="19">
        <v>2400</v>
      </c>
      <c r="D63" s="18" t="s">
        <v>17</v>
      </c>
      <c r="E63" s="209"/>
      <c r="F63" s="210"/>
      <c r="G63" s="205">
        <f>(C63/1000*1.2*E63)</f>
        <v>0</v>
      </c>
      <c r="H63" s="206"/>
      <c r="I63" s="8"/>
      <c r="J63" s="91" t="s">
        <v>163</v>
      </c>
      <c r="K63" s="17" t="s">
        <v>15</v>
      </c>
      <c r="L63" s="17" t="s">
        <v>14</v>
      </c>
      <c r="M63" s="204" t="s">
        <v>16</v>
      </c>
      <c r="N63" s="204"/>
      <c r="O63" s="261" t="s">
        <v>158</v>
      </c>
      <c r="P63" s="261"/>
    </row>
    <row r="64" spans="1:16" ht="20.100000000000001" customHeight="1" x14ac:dyDescent="0.25">
      <c r="A64" s="1"/>
      <c r="B64" s="86" t="s">
        <v>37</v>
      </c>
      <c r="C64" s="19">
        <v>2700</v>
      </c>
      <c r="D64" s="18" t="s">
        <v>17</v>
      </c>
      <c r="E64" s="209"/>
      <c r="F64" s="210"/>
      <c r="G64" s="205">
        <f>(C64/1000*1.2*E64)</f>
        <v>0</v>
      </c>
      <c r="H64" s="206"/>
      <c r="I64" s="8"/>
      <c r="J64" s="86" t="s">
        <v>46</v>
      </c>
      <c r="K64" s="19">
        <v>2400</v>
      </c>
      <c r="L64" s="18" t="s">
        <v>17</v>
      </c>
      <c r="M64" s="265"/>
      <c r="N64" s="266"/>
      <c r="O64" s="205">
        <f>(K64/1000*1.2*M64)</f>
        <v>0</v>
      </c>
      <c r="P64" s="206"/>
    </row>
    <row r="65" spans="1:16" ht="20.100000000000001" customHeight="1" x14ac:dyDescent="0.25">
      <c r="A65" s="1"/>
      <c r="B65" s="86" t="s">
        <v>39</v>
      </c>
      <c r="C65" s="19">
        <v>3000</v>
      </c>
      <c r="D65" s="18" t="s">
        <v>17</v>
      </c>
      <c r="E65" s="209"/>
      <c r="F65" s="210"/>
      <c r="G65" s="205">
        <f>(C65/1000*1.2*E65)</f>
        <v>0</v>
      </c>
      <c r="H65" s="206"/>
      <c r="I65" s="8"/>
      <c r="J65" s="86" t="s">
        <v>47</v>
      </c>
      <c r="K65" s="19">
        <v>2700</v>
      </c>
      <c r="L65" s="18" t="s">
        <v>17</v>
      </c>
      <c r="M65" s="265"/>
      <c r="N65" s="266"/>
      <c r="O65" s="205">
        <f>(K65/1000*1.2*M65)</f>
        <v>0</v>
      </c>
      <c r="P65" s="206"/>
    </row>
    <row r="66" spans="1:16" ht="20.100000000000001" customHeight="1" x14ac:dyDescent="0.25">
      <c r="A66" s="1"/>
      <c r="B66" s="86" t="s">
        <v>41</v>
      </c>
      <c r="C66" s="19">
        <v>3600</v>
      </c>
      <c r="D66" s="156" t="s">
        <v>17</v>
      </c>
      <c r="E66" s="209"/>
      <c r="F66" s="210"/>
      <c r="G66" s="205">
        <f>(C66/1000*1.2*E66)</f>
        <v>0</v>
      </c>
      <c r="H66" s="206"/>
      <c r="I66" s="8"/>
      <c r="J66" s="86" t="s">
        <v>48</v>
      </c>
      <c r="K66" s="19">
        <v>3000</v>
      </c>
      <c r="L66" s="19" t="s">
        <v>17</v>
      </c>
      <c r="M66" s="265"/>
      <c r="N66" s="266"/>
      <c r="O66" s="205">
        <f>(K66/1000*1.2*M66)</f>
        <v>0</v>
      </c>
      <c r="P66" s="206"/>
    </row>
    <row r="67" spans="1:16" ht="9.6" customHeight="1" x14ac:dyDescent="0.25">
      <c r="A67" s="1"/>
      <c r="B67" s="23"/>
      <c r="C67" s="23"/>
      <c r="D67" s="23"/>
      <c r="E67" s="77"/>
      <c r="F67" s="77"/>
      <c r="G67" s="284"/>
      <c r="H67" s="284"/>
      <c r="I67" s="23"/>
      <c r="J67" s="285"/>
      <c r="K67" s="285"/>
      <c r="L67" s="285"/>
      <c r="M67" s="286"/>
      <c r="N67" s="286"/>
      <c r="O67" s="286"/>
      <c r="P67" s="286"/>
    </row>
    <row r="68" spans="1:16" ht="18" customHeight="1" x14ac:dyDescent="0.25">
      <c r="A68" s="1"/>
      <c r="B68" s="319" t="str">
        <f ca="1">CONCATENATE("Group ",_xlfn.SHEET(),"    ORDER SUMMARY")</f>
        <v>Group 1    ORDER SUMMARY</v>
      </c>
      <c r="C68" s="319"/>
      <c r="D68" s="319"/>
      <c r="E68" s="319"/>
      <c r="F68" s="319"/>
      <c r="G68" s="319"/>
      <c r="H68" s="319"/>
      <c r="I68" s="22"/>
      <c r="J68" s="319" t="str">
        <f ca="1">CONCATENATE("Group ",_xlfn.SHEET(),"    ORDER SUMMARY")</f>
        <v>Group 1    ORDER SUMMARY</v>
      </c>
      <c r="K68" s="319"/>
      <c r="L68" s="319"/>
      <c r="M68" s="319"/>
      <c r="N68" s="319"/>
      <c r="O68" s="319"/>
      <c r="P68" s="319"/>
    </row>
    <row r="69" spans="1:16" ht="20.100000000000001" customHeight="1" x14ac:dyDescent="0.25">
      <c r="A69" s="1"/>
      <c r="B69" s="216" t="s">
        <v>49</v>
      </c>
      <c r="C69" s="216"/>
      <c r="D69" s="216"/>
      <c r="E69" s="216" t="s">
        <v>16</v>
      </c>
      <c r="F69" s="216"/>
      <c r="G69" s="216" t="s">
        <v>158</v>
      </c>
      <c r="H69" s="216"/>
      <c r="I69" s="23"/>
      <c r="J69" s="216" t="s">
        <v>49</v>
      </c>
      <c r="K69" s="216"/>
      <c r="L69" s="216"/>
      <c r="M69" s="216" t="s">
        <v>16</v>
      </c>
      <c r="N69" s="216"/>
      <c r="O69" s="216" t="s">
        <v>158</v>
      </c>
      <c r="P69" s="216"/>
    </row>
    <row r="70" spans="1:16" ht="15.95" customHeight="1" x14ac:dyDescent="0.25">
      <c r="A70" s="1"/>
      <c r="B70" s="295" t="s">
        <v>202</v>
      </c>
      <c r="C70" s="295"/>
      <c r="D70" s="296"/>
      <c r="E70" s="291">
        <f>SUM(E20:F27,E30:F35)</f>
        <v>0</v>
      </c>
      <c r="F70" s="292"/>
      <c r="G70" s="282">
        <f>SUM(G20:H27,G30:H35)</f>
        <v>0</v>
      </c>
      <c r="H70" s="283"/>
      <c r="I70" s="23"/>
      <c r="J70" s="315" t="s">
        <v>177</v>
      </c>
      <c r="K70" s="315"/>
      <c r="L70" s="316"/>
      <c r="M70" s="320">
        <f>SUM(M20:N27)</f>
        <v>0</v>
      </c>
      <c r="N70" s="321"/>
      <c r="O70" s="282">
        <f>SUM(O20:P27)</f>
        <v>0</v>
      </c>
      <c r="P70" s="283"/>
    </row>
    <row r="71" spans="1:16" ht="15.95" customHeight="1" x14ac:dyDescent="0.25">
      <c r="A71" s="1"/>
      <c r="B71" s="301" t="s">
        <v>203</v>
      </c>
      <c r="C71" s="301"/>
      <c r="D71" s="302"/>
      <c r="E71" s="293">
        <f>SUM(E38:F40)</f>
        <v>0</v>
      </c>
      <c r="F71" s="294"/>
      <c r="G71" s="282">
        <f>SUM(G38:H40)</f>
        <v>0</v>
      </c>
      <c r="H71" s="283"/>
      <c r="I71" s="23"/>
      <c r="J71" s="317" t="s">
        <v>178</v>
      </c>
      <c r="K71" s="317"/>
      <c r="L71" s="318"/>
      <c r="M71" s="293">
        <f>SUM(M30:N37)</f>
        <v>0</v>
      </c>
      <c r="N71" s="294"/>
      <c r="O71" s="282">
        <f>SUM(O30:P37)</f>
        <v>0</v>
      </c>
      <c r="P71" s="283"/>
    </row>
    <row r="72" spans="1:16" ht="15.95" customHeight="1" x14ac:dyDescent="0.25">
      <c r="A72" s="1"/>
      <c r="B72" s="303" t="s">
        <v>210</v>
      </c>
      <c r="C72" s="303"/>
      <c r="D72" s="304"/>
      <c r="E72" s="202">
        <f>SUM(E43:F48)</f>
        <v>0</v>
      </c>
      <c r="F72" s="203"/>
      <c r="G72" s="282">
        <f>SUM(G43:H48)</f>
        <v>0</v>
      </c>
      <c r="H72" s="283"/>
      <c r="I72" s="23"/>
      <c r="J72" s="303" t="s">
        <v>211</v>
      </c>
      <c r="K72" s="303"/>
      <c r="L72" s="304"/>
      <c r="M72" s="202">
        <f>SUM(M40:N44)</f>
        <v>0</v>
      </c>
      <c r="N72" s="203"/>
      <c r="O72" s="282">
        <f>SUM(O40:P44)</f>
        <v>0</v>
      </c>
      <c r="P72" s="283"/>
    </row>
    <row r="73" spans="1:16" ht="15.95" customHeight="1" x14ac:dyDescent="0.25">
      <c r="A73" s="1"/>
      <c r="B73" s="303" t="s">
        <v>209</v>
      </c>
      <c r="C73" s="303"/>
      <c r="D73" s="304"/>
      <c r="E73" s="299">
        <f>SUM(E51)</f>
        <v>0</v>
      </c>
      <c r="F73" s="300"/>
      <c r="G73" s="282">
        <f>SUM(G51)</f>
        <v>0</v>
      </c>
      <c r="H73" s="283"/>
      <c r="I73" s="23"/>
      <c r="J73" s="289" t="s">
        <v>176</v>
      </c>
      <c r="K73" s="289"/>
      <c r="L73" s="290"/>
      <c r="M73" s="297">
        <f>SUM(M47:N54)</f>
        <v>0</v>
      </c>
      <c r="N73" s="298"/>
      <c r="O73" s="205">
        <f>SUM(O47:P54)</f>
        <v>0</v>
      </c>
      <c r="P73" s="206"/>
    </row>
    <row r="74" spans="1:16" ht="15.95" customHeight="1" x14ac:dyDescent="0.25">
      <c r="A74" s="1"/>
      <c r="B74" s="287" t="s">
        <v>179</v>
      </c>
      <c r="C74" s="287"/>
      <c r="D74" s="288"/>
      <c r="E74" s="305">
        <f>SUM(E55:F60)</f>
        <v>0</v>
      </c>
      <c r="F74" s="306"/>
      <c r="G74" s="282">
        <f>SUM(G55:H60)</f>
        <v>0</v>
      </c>
      <c r="H74" s="283"/>
      <c r="I74" s="23"/>
      <c r="J74" s="289" t="s">
        <v>181</v>
      </c>
      <c r="K74" s="289"/>
      <c r="L74" s="290"/>
      <c r="M74" s="297">
        <f>SUM(M57:N61)</f>
        <v>0</v>
      </c>
      <c r="N74" s="298"/>
      <c r="O74" s="282">
        <f>SUM(O57:P61)</f>
        <v>0</v>
      </c>
      <c r="P74" s="283"/>
    </row>
    <row r="75" spans="1:16" ht="15.95" customHeight="1" x14ac:dyDescent="0.25">
      <c r="A75" s="1"/>
      <c r="B75" s="287" t="s">
        <v>180</v>
      </c>
      <c r="C75" s="287"/>
      <c r="D75" s="288"/>
      <c r="E75" s="305">
        <f>SUM(E63:F66)</f>
        <v>0</v>
      </c>
      <c r="F75" s="306"/>
      <c r="G75" s="205">
        <f>SUM(G63:H66)</f>
        <v>0</v>
      </c>
      <c r="H75" s="206"/>
      <c r="I75" s="23"/>
      <c r="J75" s="289" t="s">
        <v>182</v>
      </c>
      <c r="K75" s="289"/>
      <c r="L75" s="290"/>
      <c r="M75" s="297">
        <f>SUM(M64:N66)</f>
        <v>0</v>
      </c>
      <c r="N75" s="298"/>
      <c r="O75" s="282">
        <f>SUM(O64:P66)</f>
        <v>0</v>
      </c>
      <c r="P75" s="283"/>
    </row>
    <row r="76" spans="1:16" ht="9.6" customHeight="1" thickBot="1" x14ac:dyDescent="0.3">
      <c r="A76" s="1"/>
      <c r="B76" s="1"/>
      <c r="C76" s="1"/>
      <c r="D76" s="1"/>
      <c r="E76" s="1"/>
      <c r="F76" s="1"/>
      <c r="G76" s="323"/>
      <c r="H76" s="323"/>
      <c r="I76" s="23"/>
      <c r="J76" s="1"/>
      <c r="K76" s="1"/>
      <c r="L76" s="1"/>
      <c r="M76" s="314"/>
      <c r="N76" s="314"/>
      <c r="O76" s="314"/>
      <c r="P76" s="314"/>
    </row>
    <row r="77" spans="1:16" ht="18" customHeight="1" thickBot="1" x14ac:dyDescent="0.35">
      <c r="A77" s="1"/>
      <c r="B77" s="26"/>
      <c r="C77" s="327" t="str">
        <f>K2</f>
        <v xml:space="preserve">  </v>
      </c>
      <c r="D77" s="328"/>
      <c r="E77" s="328"/>
      <c r="F77" s="328"/>
      <c r="G77" s="328"/>
      <c r="H77" s="329"/>
      <c r="I77" s="27"/>
      <c r="J77" s="27"/>
      <c r="K77" s="28" t="str">
        <f ca="1">CONCATENATE("Group ",_xlfn.SHEET())</f>
        <v>Group 1</v>
      </c>
      <c r="L77" s="29" t="s">
        <v>103</v>
      </c>
      <c r="M77" s="333">
        <f>SUM(E70:F75,M70:N75)</f>
        <v>0</v>
      </c>
      <c r="N77" s="334"/>
      <c r="O77" s="331" t="str">
        <f>IF(SUM(G70:H75,O70:P75)=0,"",SUM(G70:H75,O70:P75))</f>
        <v/>
      </c>
      <c r="P77" s="332"/>
    </row>
    <row r="78" spans="1:16" ht="6.95" customHeight="1" x14ac:dyDescent="0.25">
      <c r="A78" s="1"/>
      <c r="B78" s="30"/>
      <c r="C78" s="30"/>
      <c r="D78" s="30"/>
      <c r="E78" s="23"/>
      <c r="F78" s="23"/>
      <c r="G78" s="23"/>
      <c r="H78" s="23"/>
      <c r="I78" s="23"/>
      <c r="J78" s="30"/>
      <c r="K78" s="30"/>
      <c r="L78" s="30"/>
      <c r="M78" s="20"/>
      <c r="N78" s="20"/>
      <c r="O78" s="20"/>
      <c r="P78" s="20"/>
    </row>
    <row r="79" spans="1:16" ht="16.5" customHeight="1" x14ac:dyDescent="0.25">
      <c r="A79" s="1"/>
      <c r="B79" s="322" t="s">
        <v>131</v>
      </c>
      <c r="C79" s="322"/>
      <c r="D79" s="322"/>
      <c r="E79" s="324" t="s">
        <v>201</v>
      </c>
      <c r="F79" s="324"/>
      <c r="G79" s="325" t="s">
        <v>147</v>
      </c>
      <c r="H79" s="325"/>
      <c r="I79" s="1"/>
      <c r="J79" s="182" t="s">
        <v>217</v>
      </c>
      <c r="K79" s="1"/>
      <c r="L79" s="80"/>
      <c r="M79" s="1"/>
      <c r="N79" s="49">
        <f>DROPDOWN!T84</f>
        <v>0</v>
      </c>
      <c r="O79" s="54" t="str">
        <f>DROPDOWN!U83</f>
        <v>Kilos</v>
      </c>
      <c r="P79" s="2"/>
    </row>
    <row r="80" spans="1:16" ht="20.100000000000001" customHeight="1" x14ac:dyDescent="0.25">
      <c r="A80" s="1"/>
      <c r="B80" s="165"/>
      <c r="C80" s="44"/>
      <c r="D80" s="44"/>
      <c r="E80" s="44"/>
      <c r="F80" s="44"/>
      <c r="G80" s="44"/>
      <c r="H80" s="44"/>
      <c r="I80" s="44"/>
      <c r="J80" s="44"/>
      <c r="K80" s="326"/>
      <c r="L80" s="326"/>
      <c r="M80" s="326"/>
      <c r="N80" s="326"/>
      <c r="O80" s="326"/>
      <c r="P80" s="326"/>
    </row>
    <row r="81" spans="1:154" ht="20.100000000000001" customHeight="1" x14ac:dyDescent="0.25">
      <c r="A81" s="1"/>
      <c r="B81" s="165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166"/>
      <c r="N81" s="165"/>
      <c r="O81" s="167"/>
      <c r="P81" s="168"/>
    </row>
    <row r="82" spans="1:154" s="14" customFormat="1" ht="20.100000000000001" customHeight="1" x14ac:dyDescent="0.3">
      <c r="A82" s="55"/>
      <c r="B82" s="337" t="s">
        <v>220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106"/>
      <c r="R82" s="106"/>
      <c r="S82" s="43"/>
      <c r="T82" s="43"/>
      <c r="U82" s="43"/>
      <c r="V82" s="43"/>
      <c r="W82" s="43"/>
      <c r="X82" s="43"/>
      <c r="Y82" s="43"/>
      <c r="Z82" s="43"/>
      <c r="AA82" s="43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</row>
    <row r="83" spans="1:154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1"/>
      <c r="N83" s="21"/>
      <c r="O83" s="21"/>
      <c r="P83" s="21"/>
      <c r="Q83" s="44"/>
      <c r="R83" s="44"/>
    </row>
    <row r="84" spans="1:154" ht="15.75" x14ac:dyDescent="0.25">
      <c r="A84" s="1"/>
      <c r="B84" s="313" t="s">
        <v>118</v>
      </c>
      <c r="C84" s="313"/>
      <c r="D84" s="313"/>
      <c r="E84" s="313"/>
      <c r="F84" s="313"/>
      <c r="G84" s="313"/>
      <c r="H84" s="313"/>
      <c r="I84" s="32"/>
      <c r="J84" s="313" t="s">
        <v>118</v>
      </c>
      <c r="K84" s="313"/>
      <c r="L84" s="313"/>
      <c r="M84" s="313"/>
      <c r="N84" s="313"/>
      <c r="O84" s="313"/>
      <c r="P84" s="313"/>
    </row>
    <row r="85" spans="1:154" ht="15.75" x14ac:dyDescent="0.25">
      <c r="A85" s="1"/>
      <c r="B85" s="216" t="s">
        <v>49</v>
      </c>
      <c r="C85" s="216"/>
      <c r="D85" s="216"/>
      <c r="E85" s="216" t="s">
        <v>16</v>
      </c>
      <c r="F85" s="216"/>
      <c r="G85" s="216" t="s">
        <v>158</v>
      </c>
      <c r="H85" s="216"/>
      <c r="I85" s="23"/>
      <c r="J85" s="216" t="s">
        <v>49</v>
      </c>
      <c r="K85" s="216"/>
      <c r="L85" s="216"/>
      <c r="M85" s="216" t="s">
        <v>16</v>
      </c>
      <c r="N85" s="216"/>
      <c r="O85" s="216" t="s">
        <v>158</v>
      </c>
      <c r="P85" s="216"/>
    </row>
    <row r="86" spans="1:154" ht="15.95" customHeight="1" x14ac:dyDescent="0.25">
      <c r="A86" s="1"/>
      <c r="B86" s="295" t="str">
        <f t="shared" ref="B86:B89" si="9">B70</f>
        <v>10mm EPB®  Standard</v>
      </c>
      <c r="C86" s="295"/>
      <c r="D86" s="296"/>
      <c r="E86" s="291">
        <f>'Order Form Group 1'!E70+'Order Form Group 2'!E70+'Order Form Group 3'!E70+'Order Form Group 4'!E70</f>
        <v>0</v>
      </c>
      <c r="F86" s="292"/>
      <c r="G86" s="282">
        <f>'Order Form Group 1'!G70+'Order Form Group 2'!G70+'Order Form Group 3'!G70+'Order Form Group 4'!G70</f>
        <v>0</v>
      </c>
      <c r="H86" s="283"/>
      <c r="I86" s="23"/>
      <c r="J86" s="315" t="str">
        <f t="shared" ref="J86:J87" si="10">J70</f>
        <v>10mm EPB CeilingSmart® : Spans 600mm battens</v>
      </c>
      <c r="K86" s="315"/>
      <c r="L86" s="316"/>
      <c r="M86" s="320">
        <f>'Order Form Group 1'!M70+'Order Form Group 2'!M70+'Order Form Group 3'!M70+'Order Form Group 4'!M70</f>
        <v>0</v>
      </c>
      <c r="N86" s="321"/>
      <c r="O86" s="282">
        <f>'Order Form Group 1'!O70+'Order Form Group 2'!O70+'Order Form Group 3'!O70+'Order Form Group 4'!O70</f>
        <v>0</v>
      </c>
      <c r="P86" s="283"/>
    </row>
    <row r="87" spans="1:154" ht="15.95" customHeight="1" x14ac:dyDescent="0.25">
      <c r="A87" s="1"/>
      <c r="B87" s="301" t="str">
        <f t="shared" si="9"/>
        <v>10mm EPB®  Standard   WIDE x 1350mm</v>
      </c>
      <c r="C87" s="301"/>
      <c r="D87" s="302"/>
      <c r="E87" s="293">
        <f>'Order Form Group 1'!E71+'Order Form Group 2'!E71+'Order Form Group 3'!E71+'Order Form Group 4'!E71</f>
        <v>0</v>
      </c>
      <c r="F87" s="294"/>
      <c r="G87" s="282">
        <f>'Order Form Group 1'!G71+'Order Form Group 2'!G71+'Order Form Group 3'!G71+'Order Form Group 4'!G71</f>
        <v>0</v>
      </c>
      <c r="H87" s="283"/>
      <c r="I87" s="23"/>
      <c r="J87" s="317" t="str">
        <f t="shared" si="10"/>
        <v>13mm EPB® Standard</v>
      </c>
      <c r="K87" s="317"/>
      <c r="L87" s="318"/>
      <c r="M87" s="293">
        <f>'Order Form Group 1'!M71+'Order Form Group 2'!M71+'Order Form Group 3'!M71+'Order Form Group 4'!M71</f>
        <v>0</v>
      </c>
      <c r="N87" s="294"/>
      <c r="O87" s="282">
        <f>'Order Form Group 1'!O71+'Order Form Group 2'!O71+'Order Form Group 3'!O71+'Order Form Group 4'!O71</f>
        <v>0</v>
      </c>
      <c r="P87" s="283"/>
    </row>
    <row r="88" spans="1:154" ht="15.95" customHeight="1" x14ac:dyDescent="0.25">
      <c r="A88" s="1"/>
      <c r="B88" s="303" t="str">
        <f t="shared" si="9"/>
        <v>10mm EPB BraceSmart® &amp; EPB  NoiseSmart®</v>
      </c>
      <c r="C88" s="303"/>
      <c r="D88" s="304"/>
      <c r="E88" s="202">
        <f>'Order Form Group 1'!E72+'Order Form Group 2'!E72+'Order Form Group 3'!E72+'Order Form Group 4'!E72</f>
        <v>0</v>
      </c>
      <c r="F88" s="203"/>
      <c r="G88" s="282">
        <f>'Order Form Group 1'!G72+'Order Form Group 2'!G72+'Order Form Group 3'!G72+'Order Form Group 4'!G72</f>
        <v>0</v>
      </c>
      <c r="H88" s="283"/>
      <c r="I88" s="23"/>
      <c r="J88" s="303" t="str">
        <f>J72</f>
        <v>13mm EPB BraceSmart® &amp; EPB  NoiseSmart®</v>
      </c>
      <c r="K88" s="303"/>
      <c r="L88" s="304"/>
      <c r="M88" s="202">
        <f>'Order Form Group 1'!M72+'Order Form Group 2'!M72+'Order Form Group 3'!M72+'Order Form Group 4'!M72</f>
        <v>0</v>
      </c>
      <c r="N88" s="203"/>
      <c r="O88" s="282">
        <f>'Order Form Group 1'!O72+'Order Form Group 2'!O72+'Order Form Group 3'!O72+'Order Form Group 4'!O72</f>
        <v>0</v>
      </c>
      <c r="P88" s="283"/>
    </row>
    <row r="89" spans="1:154" ht="15.95" customHeight="1" x14ac:dyDescent="0.25">
      <c r="A89" s="1"/>
      <c r="B89" s="303" t="str">
        <f t="shared" si="9"/>
        <v>10mm EPB Brace &amp; NoiseSmart®  WIDE x 1350mm</v>
      </c>
      <c r="C89" s="303"/>
      <c r="D89" s="304"/>
      <c r="E89" s="299">
        <f>'Order Form Group 1'!E73+'Order Form Group 2'!E73+'Order Form Group 3'!E73+'Order Form Group 4'!E73</f>
        <v>0</v>
      </c>
      <c r="F89" s="300"/>
      <c r="G89" s="282">
        <f>'Order Form Group 1'!G73+'Order Form Group 2'!G73+'Order Form Group 3'!G73+'Order Form Group 4'!G73</f>
        <v>0</v>
      </c>
      <c r="H89" s="283"/>
      <c r="I89" s="23"/>
      <c r="J89" s="289" t="str">
        <f>J73</f>
        <v>10mm EPB FireSmart®</v>
      </c>
      <c r="K89" s="289"/>
      <c r="L89" s="290"/>
      <c r="M89" s="297">
        <f>'Order Form Group 1'!M73+'Order Form Group 2'!M73+'Order Form Group 3'!M73+'Order Form Group 4'!M73</f>
        <v>0</v>
      </c>
      <c r="N89" s="298"/>
      <c r="O89" s="282">
        <f>'Order Form Group 1'!O73+'Order Form Group 2'!O73+'Order Form Group 3'!O73+'Order Form Group 4'!O73</f>
        <v>0</v>
      </c>
      <c r="P89" s="283"/>
    </row>
    <row r="90" spans="1:154" ht="15.95" customHeight="1" x14ac:dyDescent="0.25">
      <c r="A90" s="1"/>
      <c r="B90" s="287" t="str">
        <f>B74</f>
        <v>10mm EPB AquaSmart®</v>
      </c>
      <c r="C90" s="287"/>
      <c r="D90" s="288"/>
      <c r="E90" s="305">
        <f>'Order Form Group 1'!E74+'Order Form Group 2'!E74+'Order Form Group 3'!E74+'Order Form Group 4'!E74</f>
        <v>0</v>
      </c>
      <c r="F90" s="306"/>
      <c r="G90" s="282">
        <f>'Order Form Group 1'!G74+'Order Form Group 2'!G74+'Order Form Group 3'!G74+'Order Form Group 4'!G74</f>
        <v>0</v>
      </c>
      <c r="H90" s="283"/>
      <c r="I90" s="23"/>
      <c r="J90" s="289" t="str">
        <f>J74</f>
        <v>13mm EPB FireSmart®</v>
      </c>
      <c r="K90" s="289"/>
      <c r="L90" s="290"/>
      <c r="M90" s="297">
        <f>'Order Form Group 1'!M74+'Order Form Group 2'!M74+'Order Form Group 3'!M74+'Order Form Group 4'!M74</f>
        <v>0</v>
      </c>
      <c r="N90" s="298"/>
      <c r="O90" s="282">
        <f>'Order Form Group 1'!O74+'Order Form Group 2'!O74+'Order Form Group 3'!O74+'Order Form Group 4'!O74</f>
        <v>0</v>
      </c>
      <c r="P90" s="283"/>
    </row>
    <row r="91" spans="1:154" ht="15.95" customHeight="1" x14ac:dyDescent="0.25">
      <c r="A91" s="1"/>
      <c r="B91" s="287" t="str">
        <f>B75</f>
        <v>13mm EPB AquaSmart®</v>
      </c>
      <c r="C91" s="287"/>
      <c r="D91" s="288"/>
      <c r="E91" s="305">
        <f>'Order Form Group 1'!E75+'Order Form Group 2'!E75+'Order Form Group 3'!E75+'Order Form Group 4'!E75</f>
        <v>0</v>
      </c>
      <c r="F91" s="306"/>
      <c r="G91" s="282">
        <f>'Order Form Group 1'!G75+'Order Form Group 2'!G75+'Order Form Group 3'!G75+'Order Form Group 4'!G75</f>
        <v>0</v>
      </c>
      <c r="H91" s="283"/>
      <c r="I91" s="23"/>
      <c r="J91" s="289" t="str">
        <f>J75</f>
        <v>16mm EPB FireSmart®</v>
      </c>
      <c r="K91" s="289"/>
      <c r="L91" s="290"/>
      <c r="M91" s="297">
        <f>'Order Form Group 1'!M75+'Order Form Group 2'!M75+'Order Form Group 3'!M75+'Order Form Group 4'!M75</f>
        <v>0</v>
      </c>
      <c r="N91" s="298"/>
      <c r="O91" s="282">
        <f>'Order Form Group 1'!O75+'Order Form Group 2'!O75+'Order Form Group 3'!O75+'Order Form Group 4'!O75</f>
        <v>0</v>
      </c>
      <c r="P91" s="283"/>
      <c r="R91" s="107"/>
      <c r="S91" s="107"/>
    </row>
    <row r="92" spans="1:154" ht="9.6" customHeight="1" thickBot="1" x14ac:dyDescent="0.3">
      <c r="A92" s="1"/>
      <c r="B92" s="82"/>
      <c r="C92" s="82"/>
      <c r="D92" s="82"/>
      <c r="E92" s="83"/>
      <c r="F92" s="83"/>
      <c r="G92" s="81"/>
      <c r="H92" s="81"/>
      <c r="I92" s="23"/>
      <c r="J92" s="1"/>
      <c r="K92" s="1"/>
      <c r="L92" s="1"/>
      <c r="M92" s="2"/>
      <c r="N92" s="2"/>
      <c r="O92" s="2"/>
      <c r="P92" s="2"/>
    </row>
    <row r="93" spans="1:154" ht="19.5" customHeight="1" thickBot="1" x14ac:dyDescent="0.35">
      <c r="A93" s="1"/>
      <c r="B93" s="33"/>
      <c r="C93" s="34"/>
      <c r="D93" s="34"/>
      <c r="E93" s="34"/>
      <c r="F93" s="34"/>
      <c r="G93" s="34"/>
      <c r="H93" s="34"/>
      <c r="I93" s="34"/>
      <c r="J93" s="330" t="s">
        <v>117</v>
      </c>
      <c r="K93" s="330"/>
      <c r="L93" s="35" t="s">
        <v>103</v>
      </c>
      <c r="M93" s="333">
        <f>SUM(E86:F91,M86:N91)</f>
        <v>0</v>
      </c>
      <c r="N93" s="334"/>
      <c r="O93" s="335" t="str">
        <f>IF(SUM(G86:H91,O86:P91)=0,"",SUM(G86:H91,O86:P91))</f>
        <v/>
      </c>
      <c r="P93" s="336"/>
    </row>
    <row r="94" spans="1:154" ht="6.9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54" ht="15" customHeight="1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21"/>
      <c r="N95" s="49">
        <f>DROPDOWN!T127</f>
        <v>0</v>
      </c>
      <c r="O95" s="48" t="str">
        <f>DROPDOWN!U126</f>
        <v>Kilos</v>
      </c>
      <c r="P95" s="36"/>
    </row>
    <row r="96" spans="1:154" s="43" customFormat="1" ht="15" customHeight="1" x14ac:dyDescent="0.25">
      <c r="B96" s="44"/>
      <c r="C96" s="44"/>
      <c r="D96" s="44"/>
      <c r="E96" s="44"/>
      <c r="F96" s="44"/>
      <c r="G96" s="44"/>
      <c r="H96" s="44"/>
      <c r="J96" s="44"/>
      <c r="K96" s="44"/>
      <c r="L96" s="44"/>
      <c r="M96" s="168"/>
      <c r="N96" s="168"/>
      <c r="O96" s="168"/>
      <c r="P96" s="168"/>
    </row>
    <row r="97" spans="13:16" s="43" customFormat="1" ht="15" customHeight="1" x14ac:dyDescent="0.25">
      <c r="M97" s="161"/>
      <c r="N97" s="161"/>
      <c r="O97" s="161"/>
      <c r="P97" s="161"/>
    </row>
    <row r="98" spans="13:16" s="43" customFormat="1" ht="15" customHeight="1" x14ac:dyDescent="0.25">
      <c r="M98" s="161"/>
      <c r="N98" s="161"/>
      <c r="O98" s="161"/>
      <c r="P98" s="161"/>
    </row>
    <row r="99" spans="13:16" s="43" customFormat="1" ht="15" customHeight="1" x14ac:dyDescent="0.25">
      <c r="M99" s="161"/>
      <c r="N99" s="161"/>
      <c r="O99" s="161"/>
      <c r="P99" s="161"/>
    </row>
    <row r="100" spans="13:16" s="43" customFormat="1" ht="15" customHeight="1" x14ac:dyDescent="0.25">
      <c r="M100" s="161"/>
      <c r="N100" s="161"/>
      <c r="O100" s="161"/>
      <c r="P100" s="161"/>
    </row>
    <row r="101" spans="13:16" s="43" customFormat="1" ht="15" customHeight="1" x14ac:dyDescent="0.25">
      <c r="M101" s="161"/>
      <c r="N101" s="161"/>
      <c r="O101" s="161"/>
      <c r="P101" s="161"/>
    </row>
    <row r="102" spans="13:16" s="43" customFormat="1" ht="15" customHeight="1" x14ac:dyDescent="0.25">
      <c r="M102" s="161"/>
      <c r="N102" s="161"/>
      <c r="O102" s="161"/>
      <c r="P102" s="161"/>
    </row>
    <row r="103" spans="13:16" s="43" customFormat="1" ht="15" customHeight="1" x14ac:dyDescent="0.25">
      <c r="M103" s="161"/>
      <c r="N103" s="161"/>
      <c r="O103" s="161"/>
      <c r="P103" s="161"/>
    </row>
    <row r="104" spans="13:16" s="43" customFormat="1" ht="15" customHeight="1" x14ac:dyDescent="0.25">
      <c r="M104" s="161"/>
      <c r="N104" s="161"/>
      <c r="O104" s="161"/>
      <c r="P104" s="161"/>
    </row>
    <row r="105" spans="13:16" s="43" customFormat="1" ht="15" customHeight="1" x14ac:dyDescent="0.25">
      <c r="M105" s="161"/>
      <c r="N105" s="161"/>
      <c r="O105" s="161"/>
      <c r="P105" s="161"/>
    </row>
    <row r="106" spans="13:16" s="43" customFormat="1" ht="15" customHeight="1" x14ac:dyDescent="0.25">
      <c r="M106" s="161"/>
      <c r="N106" s="161"/>
      <c r="O106" s="161"/>
      <c r="P106" s="161"/>
    </row>
    <row r="107" spans="13:16" s="43" customFormat="1" ht="15" customHeight="1" x14ac:dyDescent="0.25">
      <c r="M107" s="161"/>
      <c r="N107" s="161"/>
      <c r="O107" s="161"/>
      <c r="P107" s="161"/>
    </row>
    <row r="108" spans="13:16" s="43" customFormat="1" ht="15" customHeight="1" x14ac:dyDescent="0.25">
      <c r="M108" s="161"/>
      <c r="N108" s="161"/>
      <c r="O108" s="161"/>
      <c r="P108" s="161"/>
    </row>
    <row r="109" spans="13:16" s="43" customFormat="1" ht="15" customHeight="1" x14ac:dyDescent="0.25">
      <c r="M109" s="161"/>
      <c r="N109" s="161"/>
      <c r="O109" s="161"/>
      <c r="P109" s="161"/>
    </row>
    <row r="110" spans="13:16" s="43" customFormat="1" ht="15" customHeight="1" x14ac:dyDescent="0.25">
      <c r="M110" s="161"/>
      <c r="N110" s="161"/>
      <c r="O110" s="161"/>
      <c r="P110" s="161"/>
    </row>
    <row r="111" spans="13:16" s="43" customFormat="1" ht="15" customHeight="1" x14ac:dyDescent="0.25">
      <c r="M111" s="161"/>
      <c r="N111" s="161"/>
      <c r="O111" s="161"/>
      <c r="P111" s="161"/>
    </row>
    <row r="112" spans="13:16" s="43" customFormat="1" ht="15" customHeight="1" x14ac:dyDescent="0.25">
      <c r="M112" s="161"/>
      <c r="N112" s="161"/>
      <c r="O112" s="161"/>
      <c r="P112" s="161"/>
    </row>
    <row r="113" spans="13:16" s="43" customFormat="1" ht="15" customHeight="1" x14ac:dyDescent="0.25">
      <c r="M113" s="161"/>
      <c r="N113" s="161"/>
      <c r="O113" s="161"/>
      <c r="P113" s="161"/>
    </row>
    <row r="114" spans="13:16" s="43" customFormat="1" ht="15" customHeight="1" x14ac:dyDescent="0.25">
      <c r="M114" s="161"/>
      <c r="N114" s="161"/>
      <c r="O114" s="161"/>
      <c r="P114" s="161"/>
    </row>
    <row r="115" spans="13:16" s="43" customFormat="1" ht="15" customHeight="1" x14ac:dyDescent="0.25">
      <c r="M115" s="161"/>
      <c r="N115" s="161"/>
      <c r="O115" s="161"/>
      <c r="P115" s="161"/>
    </row>
    <row r="116" spans="13:16" s="43" customFormat="1" ht="15" customHeight="1" x14ac:dyDescent="0.25">
      <c r="M116" s="161"/>
      <c r="N116" s="161"/>
      <c r="O116" s="161"/>
      <c r="P116" s="161"/>
    </row>
    <row r="117" spans="13:16" s="43" customFormat="1" ht="15" customHeight="1" x14ac:dyDescent="0.25">
      <c r="M117" s="161"/>
      <c r="N117" s="161"/>
      <c r="O117" s="161"/>
      <c r="P117" s="161"/>
    </row>
    <row r="118" spans="13:16" s="43" customFormat="1" ht="15" customHeight="1" x14ac:dyDescent="0.25">
      <c r="M118" s="161"/>
      <c r="N118" s="161"/>
      <c r="O118" s="161"/>
      <c r="P118" s="161"/>
    </row>
    <row r="119" spans="13:16" s="43" customFormat="1" ht="15" customHeight="1" x14ac:dyDescent="0.25">
      <c r="M119" s="161"/>
      <c r="N119" s="161"/>
      <c r="O119" s="161"/>
      <c r="P119" s="161"/>
    </row>
    <row r="120" spans="13:16" s="43" customFormat="1" ht="15" customHeight="1" x14ac:dyDescent="0.25">
      <c r="M120" s="161"/>
      <c r="N120" s="161"/>
      <c r="O120" s="161"/>
      <c r="P120" s="161"/>
    </row>
    <row r="121" spans="13:16" s="43" customFormat="1" ht="15" customHeight="1" x14ac:dyDescent="0.25">
      <c r="M121" s="161"/>
      <c r="N121" s="161"/>
      <c r="O121" s="161"/>
      <c r="P121" s="161"/>
    </row>
    <row r="122" spans="13:16" s="43" customFormat="1" ht="15" customHeight="1" x14ac:dyDescent="0.25">
      <c r="M122" s="161"/>
      <c r="N122" s="161"/>
      <c r="O122" s="161"/>
      <c r="P122" s="161"/>
    </row>
    <row r="123" spans="13:16" s="43" customFormat="1" ht="15" customHeight="1" x14ac:dyDescent="0.25">
      <c r="M123" s="161"/>
      <c r="N123" s="161"/>
      <c r="O123" s="161"/>
      <c r="P123" s="161"/>
    </row>
    <row r="124" spans="13:16" s="43" customFormat="1" ht="15" customHeight="1" x14ac:dyDescent="0.25">
      <c r="M124" s="161"/>
      <c r="N124" s="161"/>
      <c r="O124" s="161"/>
      <c r="P124" s="161"/>
    </row>
    <row r="125" spans="13:16" s="43" customFormat="1" ht="15" customHeight="1" x14ac:dyDescent="0.25">
      <c r="M125" s="161"/>
      <c r="N125" s="161"/>
      <c r="O125" s="161"/>
      <c r="P125" s="161"/>
    </row>
    <row r="126" spans="13:16" s="43" customFormat="1" ht="15" customHeight="1" x14ac:dyDescent="0.25">
      <c r="M126" s="161"/>
      <c r="N126" s="161"/>
      <c r="O126" s="161"/>
      <c r="P126" s="161"/>
    </row>
    <row r="127" spans="13:16" s="43" customFormat="1" ht="15" customHeight="1" x14ac:dyDescent="0.25">
      <c r="M127" s="161"/>
      <c r="N127" s="161"/>
      <c r="O127" s="161"/>
      <c r="P127" s="161"/>
    </row>
    <row r="128" spans="13:16" s="43" customFormat="1" ht="15" customHeight="1" x14ac:dyDescent="0.25">
      <c r="M128" s="161"/>
      <c r="N128" s="161"/>
      <c r="O128" s="161"/>
      <c r="P128" s="161"/>
    </row>
    <row r="129" spans="13:16" s="43" customFormat="1" ht="15" customHeight="1" x14ac:dyDescent="0.25">
      <c r="M129" s="161"/>
      <c r="N129" s="161"/>
      <c r="O129" s="161"/>
      <c r="P129" s="161"/>
    </row>
    <row r="130" spans="13:16" s="43" customFormat="1" ht="15" customHeight="1" x14ac:dyDescent="0.25">
      <c r="M130" s="161"/>
      <c r="N130" s="161"/>
      <c r="O130" s="161"/>
      <c r="P130" s="161"/>
    </row>
    <row r="131" spans="13:16" s="43" customFormat="1" ht="15" customHeight="1" x14ac:dyDescent="0.25">
      <c r="M131" s="161"/>
      <c r="N131" s="161"/>
      <c r="O131" s="161"/>
      <c r="P131" s="161"/>
    </row>
    <row r="132" spans="13:16" s="43" customFormat="1" ht="15" customHeight="1" x14ac:dyDescent="0.25">
      <c r="M132" s="161"/>
      <c r="N132" s="161"/>
      <c r="O132" s="161"/>
      <c r="P132" s="161"/>
    </row>
    <row r="133" spans="13:16" s="43" customFormat="1" ht="15" customHeight="1" x14ac:dyDescent="0.25">
      <c r="M133" s="161"/>
      <c r="N133" s="161"/>
      <c r="O133" s="161"/>
      <c r="P133" s="161"/>
    </row>
    <row r="134" spans="13:16" s="43" customFormat="1" ht="15" customHeight="1" x14ac:dyDescent="0.25">
      <c r="M134" s="161"/>
      <c r="N134" s="161"/>
      <c r="O134" s="161"/>
      <c r="P134" s="161"/>
    </row>
    <row r="135" spans="13:16" s="43" customFormat="1" ht="15" customHeight="1" x14ac:dyDescent="0.25">
      <c r="M135" s="161"/>
      <c r="N135" s="161"/>
      <c r="O135" s="161"/>
      <c r="P135" s="161"/>
    </row>
    <row r="136" spans="13:16" s="43" customFormat="1" ht="15" customHeight="1" x14ac:dyDescent="0.25">
      <c r="M136" s="161"/>
      <c r="N136" s="161"/>
      <c r="O136" s="161"/>
      <c r="P136" s="161"/>
    </row>
    <row r="137" spans="13:16" s="43" customFormat="1" ht="15" customHeight="1" x14ac:dyDescent="0.25">
      <c r="M137" s="161"/>
      <c r="N137" s="161"/>
      <c r="O137" s="161"/>
      <c r="P137" s="161"/>
    </row>
    <row r="138" spans="13:16" s="43" customFormat="1" ht="15" customHeight="1" x14ac:dyDescent="0.25">
      <c r="M138" s="161"/>
      <c r="N138" s="161"/>
      <c r="O138" s="161"/>
      <c r="P138" s="161"/>
    </row>
    <row r="139" spans="13:16" s="43" customFormat="1" ht="15" customHeight="1" x14ac:dyDescent="0.25">
      <c r="M139" s="161"/>
      <c r="N139" s="161"/>
      <c r="O139" s="161"/>
      <c r="P139" s="161"/>
    </row>
    <row r="140" spans="13:16" s="43" customFormat="1" ht="15" customHeight="1" x14ac:dyDescent="0.25">
      <c r="M140" s="161"/>
      <c r="N140" s="161"/>
      <c r="O140" s="161"/>
      <c r="P140" s="161"/>
    </row>
    <row r="141" spans="13:16" s="43" customFormat="1" ht="15" customHeight="1" x14ac:dyDescent="0.25">
      <c r="M141" s="161"/>
      <c r="N141" s="161"/>
      <c r="O141" s="161"/>
      <c r="P141" s="161"/>
    </row>
    <row r="142" spans="13:16" s="43" customFormat="1" ht="15" customHeight="1" x14ac:dyDescent="0.25">
      <c r="M142" s="161"/>
      <c r="N142" s="161"/>
      <c r="O142" s="161"/>
      <c r="P142" s="161"/>
    </row>
    <row r="143" spans="13:16" s="43" customFormat="1" ht="15" customHeight="1" x14ac:dyDescent="0.25">
      <c r="M143" s="161"/>
      <c r="N143" s="161"/>
      <c r="O143" s="161"/>
      <c r="P143" s="161"/>
    </row>
    <row r="144" spans="13:16" s="43" customFormat="1" ht="15" customHeight="1" x14ac:dyDescent="0.25">
      <c r="M144" s="161"/>
      <c r="N144" s="161"/>
      <c r="O144" s="161"/>
      <c r="P144" s="161"/>
    </row>
    <row r="145" spans="13:16" s="43" customFormat="1" ht="15" customHeight="1" x14ac:dyDescent="0.25">
      <c r="M145" s="161"/>
      <c r="N145" s="161"/>
      <c r="O145" s="161"/>
      <c r="P145" s="161"/>
    </row>
    <row r="146" spans="13:16" s="43" customFormat="1" ht="15" customHeight="1" x14ac:dyDescent="0.25">
      <c r="M146" s="161"/>
      <c r="N146" s="161"/>
      <c r="O146" s="161"/>
      <c r="P146" s="161"/>
    </row>
    <row r="147" spans="13:16" s="43" customFormat="1" ht="15" customHeight="1" x14ac:dyDescent="0.25">
      <c r="M147" s="161"/>
      <c r="N147" s="161"/>
      <c r="O147" s="161"/>
      <c r="P147" s="161"/>
    </row>
    <row r="148" spans="13:16" s="43" customFormat="1" ht="15" customHeight="1" x14ac:dyDescent="0.25">
      <c r="M148" s="161"/>
      <c r="N148" s="161"/>
      <c r="O148" s="161"/>
      <c r="P148" s="161"/>
    </row>
    <row r="149" spans="13:16" s="43" customFormat="1" ht="15" customHeight="1" x14ac:dyDescent="0.25">
      <c r="M149" s="161"/>
      <c r="N149" s="161"/>
      <c r="O149" s="161"/>
      <c r="P149" s="161"/>
    </row>
    <row r="150" spans="13:16" s="43" customFormat="1" ht="15" customHeight="1" x14ac:dyDescent="0.25">
      <c r="M150" s="161"/>
      <c r="N150" s="161"/>
      <c r="O150" s="161"/>
      <c r="P150" s="161"/>
    </row>
    <row r="151" spans="13:16" s="43" customFormat="1" ht="15" customHeight="1" x14ac:dyDescent="0.25">
      <c r="M151" s="161"/>
      <c r="N151" s="161"/>
      <c r="O151" s="161"/>
      <c r="P151" s="161"/>
    </row>
    <row r="152" spans="13:16" s="43" customFormat="1" ht="15" customHeight="1" x14ac:dyDescent="0.25">
      <c r="M152" s="161"/>
      <c r="N152" s="161"/>
      <c r="O152" s="161"/>
      <c r="P152" s="161"/>
    </row>
    <row r="153" spans="13:16" s="43" customFormat="1" ht="15" customHeight="1" x14ac:dyDescent="0.25">
      <c r="M153" s="161"/>
      <c r="N153" s="161"/>
      <c r="O153" s="161"/>
      <c r="P153" s="161"/>
    </row>
    <row r="154" spans="13:16" s="43" customFormat="1" ht="15" customHeight="1" x14ac:dyDescent="0.25">
      <c r="M154" s="161"/>
      <c r="N154" s="161"/>
      <c r="O154" s="161"/>
      <c r="P154" s="161"/>
    </row>
    <row r="155" spans="13:16" s="43" customFormat="1" ht="15" customHeight="1" x14ac:dyDescent="0.25">
      <c r="M155" s="161"/>
      <c r="N155" s="161"/>
      <c r="O155" s="161"/>
      <c r="P155" s="161"/>
    </row>
    <row r="156" spans="13:16" s="43" customFormat="1" ht="15" customHeight="1" x14ac:dyDescent="0.25">
      <c r="M156" s="161"/>
      <c r="N156" s="161"/>
      <c r="O156" s="161"/>
      <c r="P156" s="161"/>
    </row>
    <row r="157" spans="13:16" s="43" customFormat="1" ht="15" customHeight="1" x14ac:dyDescent="0.25">
      <c r="M157" s="161"/>
      <c r="N157" s="161"/>
      <c r="O157" s="161"/>
      <c r="P157" s="161"/>
    </row>
    <row r="158" spans="13:16" s="43" customFormat="1" ht="15" customHeight="1" x14ac:dyDescent="0.25">
      <c r="M158" s="161"/>
      <c r="N158" s="161"/>
      <c r="O158" s="161"/>
      <c r="P158" s="161"/>
    </row>
    <row r="159" spans="13:16" s="43" customFormat="1" ht="15" customHeight="1" x14ac:dyDescent="0.25">
      <c r="M159" s="161"/>
      <c r="N159" s="161"/>
      <c r="O159" s="161"/>
      <c r="P159" s="161"/>
    </row>
    <row r="160" spans="13:16" s="43" customFormat="1" ht="15" customHeight="1" x14ac:dyDescent="0.25">
      <c r="M160" s="161"/>
      <c r="N160" s="161"/>
      <c r="O160" s="161"/>
      <c r="P160" s="161"/>
    </row>
    <row r="161" spans="13:16" s="43" customFormat="1" ht="15" customHeight="1" x14ac:dyDescent="0.25">
      <c r="M161" s="161"/>
      <c r="N161" s="161"/>
      <c r="O161" s="161"/>
      <c r="P161" s="161"/>
    </row>
    <row r="162" spans="13:16" s="43" customFormat="1" ht="15" customHeight="1" x14ac:dyDescent="0.25">
      <c r="M162" s="161"/>
      <c r="N162" s="161"/>
      <c r="O162" s="161"/>
      <c r="P162" s="161"/>
    </row>
    <row r="163" spans="13:16" s="43" customFormat="1" ht="15" customHeight="1" x14ac:dyDescent="0.25">
      <c r="M163" s="161"/>
      <c r="N163" s="161"/>
      <c r="O163" s="161"/>
      <c r="P163" s="161"/>
    </row>
    <row r="164" spans="13:16" s="43" customFormat="1" ht="15" customHeight="1" x14ac:dyDescent="0.25">
      <c r="M164" s="161"/>
      <c r="N164" s="161"/>
      <c r="O164" s="161"/>
      <c r="P164" s="161"/>
    </row>
    <row r="165" spans="13:16" s="43" customFormat="1" ht="15" customHeight="1" x14ac:dyDescent="0.25">
      <c r="M165" s="161"/>
      <c r="N165" s="161"/>
      <c r="O165" s="161"/>
      <c r="P165" s="161"/>
    </row>
    <row r="166" spans="13:16" s="43" customFormat="1" ht="15" customHeight="1" x14ac:dyDescent="0.25">
      <c r="M166" s="161"/>
      <c r="N166" s="161"/>
      <c r="O166" s="161"/>
      <c r="P166" s="161"/>
    </row>
    <row r="167" spans="13:16" s="43" customFormat="1" ht="15" customHeight="1" x14ac:dyDescent="0.25">
      <c r="M167" s="161"/>
      <c r="N167" s="161"/>
      <c r="O167" s="161"/>
      <c r="P167" s="161"/>
    </row>
    <row r="168" spans="13:16" s="43" customFormat="1" ht="15" customHeight="1" x14ac:dyDescent="0.25">
      <c r="M168" s="161"/>
      <c r="N168" s="161"/>
      <c r="O168" s="161"/>
      <c r="P168" s="161"/>
    </row>
    <row r="169" spans="13:16" s="43" customFormat="1" ht="15" customHeight="1" x14ac:dyDescent="0.25">
      <c r="M169" s="161"/>
      <c r="N169" s="161"/>
      <c r="O169" s="161"/>
      <c r="P169" s="161"/>
    </row>
    <row r="170" spans="13:16" s="43" customFormat="1" ht="15" customHeight="1" x14ac:dyDescent="0.25">
      <c r="M170" s="161"/>
      <c r="N170" s="161"/>
      <c r="O170" s="161"/>
      <c r="P170" s="161"/>
    </row>
    <row r="171" spans="13:16" s="43" customFormat="1" ht="15" customHeight="1" x14ac:dyDescent="0.25">
      <c r="M171" s="161"/>
      <c r="N171" s="161"/>
      <c r="O171" s="161"/>
      <c r="P171" s="161"/>
    </row>
    <row r="172" spans="13:16" s="43" customFormat="1" ht="15" customHeight="1" x14ac:dyDescent="0.25">
      <c r="M172" s="161"/>
      <c r="N172" s="161"/>
      <c r="O172" s="161"/>
      <c r="P172" s="161"/>
    </row>
    <row r="173" spans="13:16" s="43" customFormat="1" ht="15" customHeight="1" x14ac:dyDescent="0.25">
      <c r="M173" s="161"/>
      <c r="N173" s="161"/>
      <c r="O173" s="161"/>
      <c r="P173" s="161"/>
    </row>
    <row r="174" spans="13:16" s="43" customFormat="1" ht="15" customHeight="1" x14ac:dyDescent="0.25">
      <c r="M174" s="161"/>
      <c r="N174" s="161"/>
      <c r="O174" s="161"/>
      <c r="P174" s="161"/>
    </row>
    <row r="175" spans="13:16" s="43" customFormat="1" ht="15" customHeight="1" x14ac:dyDescent="0.25">
      <c r="M175" s="161"/>
      <c r="N175" s="161"/>
      <c r="O175" s="161"/>
      <c r="P175" s="161"/>
    </row>
    <row r="176" spans="13:16" s="43" customFormat="1" ht="15" customHeight="1" x14ac:dyDescent="0.25">
      <c r="M176" s="161"/>
      <c r="N176" s="161"/>
      <c r="O176" s="161"/>
      <c r="P176" s="161"/>
    </row>
    <row r="177" spans="13:16" s="43" customFormat="1" ht="15" customHeight="1" x14ac:dyDescent="0.25">
      <c r="M177" s="161"/>
      <c r="N177" s="161"/>
      <c r="O177" s="161"/>
      <c r="P177" s="161"/>
    </row>
    <row r="178" spans="13:16" s="43" customFormat="1" ht="15" customHeight="1" x14ac:dyDescent="0.25">
      <c r="M178" s="161"/>
      <c r="N178" s="161"/>
      <c r="O178" s="161"/>
      <c r="P178" s="161"/>
    </row>
    <row r="179" spans="13:16" s="43" customFormat="1" ht="15" customHeight="1" x14ac:dyDescent="0.25">
      <c r="M179" s="161"/>
      <c r="N179" s="161"/>
      <c r="O179" s="161"/>
      <c r="P179" s="161"/>
    </row>
    <row r="180" spans="13:16" s="43" customFormat="1" ht="15" customHeight="1" x14ac:dyDescent="0.25">
      <c r="M180" s="161"/>
      <c r="N180" s="161"/>
      <c r="O180" s="161"/>
      <c r="P180" s="161"/>
    </row>
    <row r="181" spans="13:16" s="43" customFormat="1" ht="15" customHeight="1" x14ac:dyDescent="0.25">
      <c r="M181" s="161"/>
      <c r="N181" s="161"/>
      <c r="O181" s="161"/>
      <c r="P181" s="161"/>
    </row>
    <row r="182" spans="13:16" s="43" customFormat="1" ht="15" customHeight="1" x14ac:dyDescent="0.25">
      <c r="M182" s="161"/>
      <c r="N182" s="161"/>
      <c r="O182" s="161"/>
      <c r="P182" s="161"/>
    </row>
    <row r="183" spans="13:16" s="43" customFormat="1" ht="15" customHeight="1" x14ac:dyDescent="0.25">
      <c r="M183" s="161"/>
      <c r="N183" s="161"/>
      <c r="O183" s="161"/>
      <c r="P183" s="161"/>
    </row>
    <row r="184" spans="13:16" s="43" customFormat="1" ht="15" customHeight="1" x14ac:dyDescent="0.25">
      <c r="M184" s="161"/>
      <c r="N184" s="161"/>
      <c r="O184" s="161"/>
      <c r="P184" s="161"/>
    </row>
    <row r="185" spans="13:16" s="43" customFormat="1" ht="15" customHeight="1" x14ac:dyDescent="0.25">
      <c r="M185" s="161"/>
      <c r="N185" s="161"/>
      <c r="O185" s="161"/>
      <c r="P185" s="161"/>
    </row>
    <row r="186" spans="13:16" s="43" customFormat="1" ht="15" customHeight="1" x14ac:dyDescent="0.25">
      <c r="M186" s="161"/>
      <c r="N186" s="161"/>
      <c r="O186" s="161"/>
      <c r="P186" s="161"/>
    </row>
    <row r="187" spans="13:16" s="43" customFormat="1" ht="15" customHeight="1" x14ac:dyDescent="0.25">
      <c r="M187" s="161"/>
      <c r="N187" s="161"/>
      <c r="O187" s="161"/>
      <c r="P187" s="161"/>
    </row>
    <row r="188" spans="13:16" s="43" customFormat="1" ht="15" customHeight="1" x14ac:dyDescent="0.25">
      <c r="M188" s="161"/>
      <c r="N188" s="161"/>
      <c r="O188" s="161"/>
      <c r="P188" s="161"/>
    </row>
    <row r="189" spans="13:16" s="43" customFormat="1" ht="15" customHeight="1" x14ac:dyDescent="0.25">
      <c r="M189" s="161"/>
      <c r="N189" s="161"/>
      <c r="O189" s="161"/>
      <c r="P189" s="161"/>
    </row>
    <row r="190" spans="13:16" s="43" customFormat="1" ht="15" customHeight="1" x14ac:dyDescent="0.25">
      <c r="M190" s="161"/>
      <c r="N190" s="161"/>
      <c r="O190" s="161"/>
      <c r="P190" s="161"/>
    </row>
    <row r="191" spans="13:16" s="43" customFormat="1" ht="15" customHeight="1" x14ac:dyDescent="0.25">
      <c r="M191" s="161"/>
      <c r="N191" s="161"/>
      <c r="O191" s="161"/>
      <c r="P191" s="161"/>
    </row>
    <row r="192" spans="13:16" s="43" customFormat="1" ht="15" customHeight="1" x14ac:dyDescent="0.25">
      <c r="M192" s="161"/>
      <c r="N192" s="161"/>
      <c r="O192" s="161"/>
      <c r="P192" s="161"/>
    </row>
    <row r="193" spans="13:16" s="43" customFormat="1" ht="15" customHeight="1" x14ac:dyDescent="0.25">
      <c r="M193" s="161"/>
      <c r="N193" s="161"/>
      <c r="O193" s="161"/>
      <c r="P193" s="161"/>
    </row>
    <row r="194" spans="13:16" s="43" customFormat="1" ht="15" customHeight="1" x14ac:dyDescent="0.25">
      <c r="M194" s="161"/>
      <c r="N194" s="161"/>
      <c r="O194" s="161"/>
      <c r="P194" s="161"/>
    </row>
    <row r="195" spans="13:16" s="43" customFormat="1" ht="15" customHeight="1" x14ac:dyDescent="0.25">
      <c r="M195" s="161"/>
      <c r="N195" s="161"/>
      <c r="O195" s="161"/>
      <c r="P195" s="161"/>
    </row>
    <row r="196" spans="13:16" s="43" customFormat="1" ht="15" customHeight="1" x14ac:dyDescent="0.25">
      <c r="M196" s="161"/>
      <c r="N196" s="161"/>
      <c r="O196" s="161"/>
      <c r="P196" s="161"/>
    </row>
    <row r="197" spans="13:16" s="43" customFormat="1" ht="15" customHeight="1" x14ac:dyDescent="0.25">
      <c r="M197" s="161"/>
      <c r="N197" s="161"/>
      <c r="O197" s="161"/>
      <c r="P197" s="161"/>
    </row>
    <row r="198" spans="13:16" s="43" customFormat="1" ht="15" customHeight="1" x14ac:dyDescent="0.25">
      <c r="M198" s="161"/>
      <c r="N198" s="161"/>
      <c r="O198" s="161"/>
      <c r="P198" s="161"/>
    </row>
    <row r="199" spans="13:16" s="43" customFormat="1" ht="15" customHeight="1" x14ac:dyDescent="0.25">
      <c r="M199" s="161"/>
      <c r="N199" s="161"/>
      <c r="O199" s="161"/>
      <c r="P199" s="161"/>
    </row>
    <row r="200" spans="13:16" s="43" customFormat="1" ht="15" customHeight="1" x14ac:dyDescent="0.25">
      <c r="M200" s="161"/>
      <c r="N200" s="161"/>
      <c r="O200" s="161"/>
      <c r="P200" s="161"/>
    </row>
    <row r="201" spans="13:16" s="43" customFormat="1" ht="15" customHeight="1" x14ac:dyDescent="0.25">
      <c r="M201" s="161"/>
      <c r="N201" s="161"/>
      <c r="O201" s="161"/>
      <c r="P201" s="161"/>
    </row>
    <row r="202" spans="13:16" s="43" customFormat="1" ht="15" customHeight="1" x14ac:dyDescent="0.25">
      <c r="M202" s="161"/>
      <c r="N202" s="161"/>
      <c r="O202" s="161"/>
      <c r="P202" s="161"/>
    </row>
    <row r="203" spans="13:16" s="43" customFormat="1" ht="15" customHeight="1" x14ac:dyDescent="0.25">
      <c r="M203" s="161"/>
      <c r="N203" s="161"/>
      <c r="O203" s="161"/>
      <c r="P203" s="161"/>
    </row>
    <row r="204" spans="13:16" s="43" customFormat="1" ht="15" customHeight="1" x14ac:dyDescent="0.25">
      <c r="M204" s="161"/>
      <c r="N204" s="161"/>
      <c r="O204" s="161"/>
      <c r="P204" s="161"/>
    </row>
    <row r="205" spans="13:16" s="43" customFormat="1" ht="15" customHeight="1" x14ac:dyDescent="0.25">
      <c r="M205" s="161"/>
      <c r="N205" s="161"/>
      <c r="O205" s="161"/>
      <c r="P205" s="161"/>
    </row>
    <row r="206" spans="13:16" s="43" customFormat="1" ht="15" customHeight="1" x14ac:dyDescent="0.25">
      <c r="M206" s="161"/>
      <c r="N206" s="161"/>
      <c r="O206" s="161"/>
      <c r="P206" s="161"/>
    </row>
    <row r="207" spans="13:16" s="43" customFormat="1" ht="15" customHeight="1" x14ac:dyDescent="0.25">
      <c r="M207" s="161"/>
      <c r="N207" s="161"/>
      <c r="O207" s="161"/>
      <c r="P207" s="161"/>
    </row>
    <row r="208" spans="13:16" s="43" customFormat="1" ht="15" customHeight="1" x14ac:dyDescent="0.25">
      <c r="M208" s="161"/>
      <c r="N208" s="161"/>
      <c r="O208" s="161"/>
      <c r="P208" s="161"/>
    </row>
    <row r="209" spans="13:16" s="43" customFormat="1" ht="15" customHeight="1" x14ac:dyDescent="0.25">
      <c r="M209" s="161"/>
      <c r="N209" s="161"/>
      <c r="O209" s="161"/>
      <c r="P209" s="161"/>
    </row>
    <row r="210" spans="13:16" s="43" customFormat="1" ht="15" customHeight="1" x14ac:dyDescent="0.25">
      <c r="M210" s="161"/>
      <c r="N210" s="161"/>
      <c r="O210" s="161"/>
      <c r="P210" s="161"/>
    </row>
    <row r="211" spans="13:16" s="43" customFormat="1" ht="15" customHeight="1" x14ac:dyDescent="0.25">
      <c r="M211" s="161"/>
      <c r="N211" s="161"/>
      <c r="O211" s="161"/>
      <c r="P211" s="161"/>
    </row>
    <row r="212" spans="13:16" s="43" customFormat="1" ht="15" customHeight="1" x14ac:dyDescent="0.25">
      <c r="M212" s="161"/>
      <c r="N212" s="161"/>
      <c r="O212" s="161"/>
      <c r="P212" s="161"/>
    </row>
    <row r="213" spans="13:16" s="43" customFormat="1" ht="15" customHeight="1" x14ac:dyDescent="0.25">
      <c r="M213" s="161"/>
      <c r="N213" s="161"/>
      <c r="O213" s="161"/>
      <c r="P213" s="161"/>
    </row>
    <row r="214" spans="13:16" s="43" customFormat="1" ht="15" customHeight="1" x14ac:dyDescent="0.25">
      <c r="M214" s="161"/>
      <c r="N214" s="161"/>
      <c r="O214" s="161"/>
      <c r="P214" s="161"/>
    </row>
    <row r="215" spans="13:16" s="43" customFormat="1" ht="15" customHeight="1" x14ac:dyDescent="0.25">
      <c r="M215" s="161"/>
      <c r="N215" s="161"/>
      <c r="O215" s="161"/>
      <c r="P215" s="161"/>
    </row>
    <row r="216" spans="13:16" s="43" customFormat="1" ht="15" customHeight="1" x14ac:dyDescent="0.25">
      <c r="M216" s="161"/>
      <c r="N216" s="161"/>
      <c r="O216" s="161"/>
      <c r="P216" s="161"/>
    </row>
    <row r="217" spans="13:16" s="43" customFormat="1" ht="15" customHeight="1" x14ac:dyDescent="0.25">
      <c r="M217" s="161"/>
      <c r="N217" s="161"/>
      <c r="O217" s="161"/>
      <c r="P217" s="161"/>
    </row>
    <row r="218" spans="13:16" s="43" customFormat="1" ht="15" customHeight="1" x14ac:dyDescent="0.25">
      <c r="M218" s="161"/>
      <c r="N218" s="161"/>
      <c r="O218" s="161"/>
      <c r="P218" s="161"/>
    </row>
    <row r="219" spans="13:16" s="43" customFormat="1" ht="15" customHeight="1" x14ac:dyDescent="0.25">
      <c r="M219" s="161"/>
      <c r="N219" s="161"/>
      <c r="O219" s="161"/>
      <c r="P219" s="161"/>
    </row>
    <row r="220" spans="13:16" s="43" customFormat="1" ht="15" customHeight="1" x14ac:dyDescent="0.25">
      <c r="M220" s="161"/>
      <c r="N220" s="161"/>
      <c r="O220" s="161"/>
      <c r="P220" s="161"/>
    </row>
    <row r="221" spans="13:16" s="43" customFormat="1" ht="15" customHeight="1" x14ac:dyDescent="0.25">
      <c r="M221" s="161"/>
      <c r="N221" s="161"/>
      <c r="O221" s="161"/>
      <c r="P221" s="161"/>
    </row>
    <row r="222" spans="13:16" s="43" customFormat="1" ht="15" customHeight="1" x14ac:dyDescent="0.25">
      <c r="M222" s="161"/>
      <c r="N222" s="161"/>
      <c r="O222" s="161"/>
      <c r="P222" s="161"/>
    </row>
    <row r="223" spans="13:16" s="43" customFormat="1" ht="15" customHeight="1" x14ac:dyDescent="0.25">
      <c r="M223" s="161"/>
      <c r="N223" s="161"/>
      <c r="O223" s="161"/>
      <c r="P223" s="161"/>
    </row>
    <row r="224" spans="13:16" s="43" customFormat="1" ht="15" customHeight="1" x14ac:dyDescent="0.25">
      <c r="M224" s="161"/>
      <c r="N224" s="161"/>
      <c r="O224" s="161"/>
      <c r="P224" s="161"/>
    </row>
    <row r="225" spans="13:16" s="43" customFormat="1" ht="15" customHeight="1" x14ac:dyDescent="0.25">
      <c r="M225" s="161"/>
      <c r="N225" s="161"/>
      <c r="O225" s="161"/>
      <c r="P225" s="161"/>
    </row>
    <row r="226" spans="13:16" s="43" customFormat="1" ht="15" customHeight="1" x14ac:dyDescent="0.25">
      <c r="M226" s="161"/>
      <c r="N226" s="161"/>
      <c r="O226" s="161"/>
      <c r="P226" s="161"/>
    </row>
    <row r="227" spans="13:16" s="43" customFormat="1" ht="15" customHeight="1" x14ac:dyDescent="0.25">
      <c r="M227" s="161"/>
      <c r="N227" s="161"/>
      <c r="O227" s="161"/>
      <c r="P227" s="161"/>
    </row>
    <row r="228" spans="13:16" s="43" customFormat="1" ht="15" customHeight="1" x14ac:dyDescent="0.25">
      <c r="M228" s="161"/>
      <c r="N228" s="161"/>
      <c r="O228" s="161"/>
      <c r="P228" s="161"/>
    </row>
    <row r="229" spans="13:16" s="43" customFormat="1" ht="15" customHeight="1" x14ac:dyDescent="0.25">
      <c r="M229" s="161"/>
      <c r="N229" s="161"/>
      <c r="O229" s="161"/>
      <c r="P229" s="161"/>
    </row>
    <row r="230" spans="13:16" s="43" customFormat="1" ht="15" customHeight="1" x14ac:dyDescent="0.25">
      <c r="M230" s="161"/>
      <c r="N230" s="161"/>
      <c r="O230" s="161"/>
      <c r="P230" s="161"/>
    </row>
    <row r="231" spans="13:16" s="43" customFormat="1" ht="15" customHeight="1" x14ac:dyDescent="0.25">
      <c r="M231" s="161"/>
      <c r="N231" s="161"/>
      <c r="O231" s="161"/>
      <c r="P231" s="161"/>
    </row>
    <row r="232" spans="13:16" s="43" customFormat="1" ht="15" customHeight="1" x14ac:dyDescent="0.25">
      <c r="M232" s="161"/>
      <c r="N232" s="161"/>
      <c r="O232" s="161"/>
      <c r="P232" s="161"/>
    </row>
    <row r="233" spans="13:16" s="43" customFormat="1" ht="15" customHeight="1" x14ac:dyDescent="0.25">
      <c r="M233" s="161"/>
      <c r="N233" s="161"/>
      <c r="O233" s="161"/>
      <c r="P233" s="161"/>
    </row>
    <row r="234" spans="13:16" s="43" customFormat="1" ht="15" customHeight="1" x14ac:dyDescent="0.25">
      <c r="M234" s="161"/>
      <c r="N234" s="161"/>
      <c r="O234" s="161"/>
      <c r="P234" s="161"/>
    </row>
    <row r="235" spans="13:16" s="43" customFormat="1" ht="15" customHeight="1" x14ac:dyDescent="0.25">
      <c r="M235" s="161"/>
      <c r="N235" s="161"/>
      <c r="O235" s="161"/>
      <c r="P235" s="161"/>
    </row>
    <row r="236" spans="13:16" s="43" customFormat="1" ht="15" customHeight="1" x14ac:dyDescent="0.25">
      <c r="M236" s="161"/>
      <c r="N236" s="161"/>
      <c r="O236" s="161"/>
      <c r="P236" s="161"/>
    </row>
    <row r="237" spans="13:16" s="43" customFormat="1" ht="15" customHeight="1" x14ac:dyDescent="0.25">
      <c r="M237" s="161"/>
      <c r="N237" s="161"/>
      <c r="O237" s="161"/>
      <c r="P237" s="161"/>
    </row>
    <row r="238" spans="13:16" s="43" customFormat="1" ht="15" customHeight="1" x14ac:dyDescent="0.25">
      <c r="M238" s="161"/>
      <c r="N238" s="161"/>
      <c r="O238" s="161"/>
      <c r="P238" s="161"/>
    </row>
    <row r="239" spans="13:16" s="43" customFormat="1" ht="15" customHeight="1" x14ac:dyDescent="0.25">
      <c r="M239" s="161"/>
      <c r="N239" s="161"/>
      <c r="O239" s="161"/>
      <c r="P239" s="161"/>
    </row>
    <row r="240" spans="13:16" s="43" customFormat="1" ht="15" customHeight="1" x14ac:dyDescent="0.25">
      <c r="M240" s="161"/>
      <c r="N240" s="161"/>
      <c r="O240" s="161"/>
      <c r="P240" s="161"/>
    </row>
    <row r="241" spans="13:16" s="43" customFormat="1" ht="15" customHeight="1" x14ac:dyDescent="0.25">
      <c r="M241" s="161"/>
      <c r="N241" s="161"/>
      <c r="O241" s="161"/>
      <c r="P241" s="161"/>
    </row>
    <row r="242" spans="13:16" s="43" customFormat="1" ht="15" customHeight="1" x14ac:dyDescent="0.25">
      <c r="M242" s="161"/>
      <c r="N242" s="161"/>
      <c r="O242" s="161"/>
      <c r="P242" s="161"/>
    </row>
    <row r="243" spans="13:16" s="43" customFormat="1" ht="15" customHeight="1" x14ac:dyDescent="0.25">
      <c r="M243" s="161"/>
      <c r="N243" s="161"/>
      <c r="O243" s="161"/>
      <c r="P243" s="161"/>
    </row>
    <row r="244" spans="13:16" s="43" customFormat="1" ht="15" customHeight="1" x14ac:dyDescent="0.25">
      <c r="M244" s="161"/>
      <c r="N244" s="161"/>
      <c r="O244" s="161"/>
      <c r="P244" s="161"/>
    </row>
    <row r="245" spans="13:16" s="43" customFormat="1" ht="15" customHeight="1" x14ac:dyDescent="0.25">
      <c r="M245" s="161"/>
      <c r="N245" s="161"/>
      <c r="O245" s="161"/>
      <c r="P245" s="161"/>
    </row>
    <row r="246" spans="13:16" s="43" customFormat="1" ht="15" customHeight="1" x14ac:dyDescent="0.25">
      <c r="M246" s="161"/>
      <c r="N246" s="161"/>
      <c r="O246" s="161"/>
      <c r="P246" s="161"/>
    </row>
    <row r="247" spans="13:16" s="43" customFormat="1" ht="15" customHeight="1" x14ac:dyDescent="0.25">
      <c r="M247" s="161"/>
      <c r="N247" s="161"/>
      <c r="O247" s="161"/>
      <c r="P247" s="161"/>
    </row>
    <row r="248" spans="13:16" s="43" customFormat="1" ht="15" customHeight="1" x14ac:dyDescent="0.25">
      <c r="M248" s="161"/>
      <c r="N248" s="161"/>
      <c r="O248" s="161"/>
      <c r="P248" s="161"/>
    </row>
    <row r="249" spans="13:16" s="43" customFormat="1" ht="15" customHeight="1" x14ac:dyDescent="0.25">
      <c r="M249" s="161"/>
      <c r="N249" s="161"/>
      <c r="O249" s="161"/>
      <c r="P249" s="161"/>
    </row>
    <row r="250" spans="13:16" s="43" customFormat="1" ht="15" customHeight="1" x14ac:dyDescent="0.25">
      <c r="M250" s="161"/>
      <c r="N250" s="161"/>
      <c r="O250" s="161"/>
      <c r="P250" s="161"/>
    </row>
  </sheetData>
  <sheetProtection sheet="1" objects="1" scenarios="1"/>
  <mergeCells count="350">
    <mergeCell ref="J93:K93"/>
    <mergeCell ref="O77:P77"/>
    <mergeCell ref="M77:N77"/>
    <mergeCell ref="M90:N90"/>
    <mergeCell ref="E86:F86"/>
    <mergeCell ref="E87:F87"/>
    <mergeCell ref="E88:F88"/>
    <mergeCell ref="M93:N93"/>
    <mergeCell ref="O93:P93"/>
    <mergeCell ref="M91:N91"/>
    <mergeCell ref="O86:P86"/>
    <mergeCell ref="O87:P87"/>
    <mergeCell ref="G90:H90"/>
    <mergeCell ref="G91:H91"/>
    <mergeCell ref="O90:P90"/>
    <mergeCell ref="O91:P91"/>
    <mergeCell ref="M89:N89"/>
    <mergeCell ref="O89:P89"/>
    <mergeCell ref="M85:N85"/>
    <mergeCell ref="O85:P85"/>
    <mergeCell ref="B82:P82"/>
    <mergeCell ref="J84:P84"/>
    <mergeCell ref="J88:L88"/>
    <mergeCell ref="E85:F85"/>
    <mergeCell ref="E90:F90"/>
    <mergeCell ref="J89:L89"/>
    <mergeCell ref="J90:L90"/>
    <mergeCell ref="J86:L86"/>
    <mergeCell ref="J87:L87"/>
    <mergeCell ref="B90:D90"/>
    <mergeCell ref="B91:D91"/>
    <mergeCell ref="J91:L91"/>
    <mergeCell ref="J85:L85"/>
    <mergeCell ref="E89:F89"/>
    <mergeCell ref="E91:F91"/>
    <mergeCell ref="O76:P76"/>
    <mergeCell ref="B79:D79"/>
    <mergeCell ref="G76:H76"/>
    <mergeCell ref="M88:N88"/>
    <mergeCell ref="G86:H86"/>
    <mergeCell ref="G87:H87"/>
    <mergeCell ref="G88:H88"/>
    <mergeCell ref="G89:H89"/>
    <mergeCell ref="O88:P88"/>
    <mergeCell ref="M86:N86"/>
    <mergeCell ref="M87:N87"/>
    <mergeCell ref="E79:F79"/>
    <mergeCell ref="G79:H79"/>
    <mergeCell ref="K80:P80"/>
    <mergeCell ref="C77:H77"/>
    <mergeCell ref="E60:F60"/>
    <mergeCell ref="B84:H84"/>
    <mergeCell ref="B85:D85"/>
    <mergeCell ref="B86:D86"/>
    <mergeCell ref="B87:D87"/>
    <mergeCell ref="B88:D88"/>
    <mergeCell ref="B89:D89"/>
    <mergeCell ref="G85:H85"/>
    <mergeCell ref="M76:N76"/>
    <mergeCell ref="J73:L73"/>
    <mergeCell ref="J74:L74"/>
    <mergeCell ref="J70:L70"/>
    <mergeCell ref="J71:L71"/>
    <mergeCell ref="B68:H68"/>
    <mergeCell ref="J68:P68"/>
    <mergeCell ref="O67:P67"/>
    <mergeCell ref="O73:P73"/>
    <mergeCell ref="O74:P74"/>
    <mergeCell ref="M70:N70"/>
    <mergeCell ref="M71:N71"/>
    <mergeCell ref="E74:F74"/>
    <mergeCell ref="O69:P69"/>
    <mergeCell ref="B69:D69"/>
    <mergeCell ref="J69:L69"/>
    <mergeCell ref="O71:P71"/>
    <mergeCell ref="M74:N74"/>
    <mergeCell ref="E37:F37"/>
    <mergeCell ref="G47:H47"/>
    <mergeCell ref="M48:N48"/>
    <mergeCell ref="M47:N47"/>
    <mergeCell ref="M41:N41"/>
    <mergeCell ref="M42:N42"/>
    <mergeCell ref="G45:H45"/>
    <mergeCell ref="O50:P50"/>
    <mergeCell ref="E50:F50"/>
    <mergeCell ref="G50:H50"/>
    <mergeCell ref="E65:F65"/>
    <mergeCell ref="O42:P42"/>
    <mergeCell ref="E62:F62"/>
    <mergeCell ref="M56:N56"/>
    <mergeCell ref="G54:H54"/>
    <mergeCell ref="G62:H62"/>
    <mergeCell ref="E46:F46"/>
    <mergeCell ref="E47:F47"/>
    <mergeCell ref="G55:H55"/>
    <mergeCell ref="G56:H56"/>
    <mergeCell ref="G57:H57"/>
    <mergeCell ref="G58:H58"/>
    <mergeCell ref="B75:D75"/>
    <mergeCell ref="J75:L75"/>
    <mergeCell ref="G72:H72"/>
    <mergeCell ref="O72:P72"/>
    <mergeCell ref="E70:F70"/>
    <mergeCell ref="E71:F71"/>
    <mergeCell ref="E72:F72"/>
    <mergeCell ref="B70:D70"/>
    <mergeCell ref="M75:N75"/>
    <mergeCell ref="O75:P75"/>
    <mergeCell ref="G70:H70"/>
    <mergeCell ref="G71:H71"/>
    <mergeCell ref="E73:F73"/>
    <mergeCell ref="G73:H73"/>
    <mergeCell ref="B71:D71"/>
    <mergeCell ref="B72:D72"/>
    <mergeCell ref="B73:D73"/>
    <mergeCell ref="J72:L72"/>
    <mergeCell ref="B74:D74"/>
    <mergeCell ref="M73:N73"/>
    <mergeCell ref="E75:F75"/>
    <mergeCell ref="G75:H75"/>
    <mergeCell ref="G74:H74"/>
    <mergeCell ref="O70:P70"/>
    <mergeCell ref="G30:H30"/>
    <mergeCell ref="G67:H67"/>
    <mergeCell ref="J67:L67"/>
    <mergeCell ref="M67:N67"/>
    <mergeCell ref="M64:N64"/>
    <mergeCell ref="M65:N65"/>
    <mergeCell ref="M66:N66"/>
    <mergeCell ref="G65:H65"/>
    <mergeCell ref="G63:H63"/>
    <mergeCell ref="G64:H64"/>
    <mergeCell ref="G66:H66"/>
    <mergeCell ref="M58:N58"/>
    <mergeCell ref="M60:N60"/>
    <mergeCell ref="M61:N61"/>
    <mergeCell ref="M59:N59"/>
    <mergeCell ref="M57:N57"/>
    <mergeCell ref="G46:H46"/>
    <mergeCell ref="G48:H48"/>
    <mergeCell ref="M49:N49"/>
    <mergeCell ref="M51:N51"/>
    <mergeCell ref="G51:H51"/>
    <mergeCell ref="G53:H53"/>
    <mergeCell ref="G61:H61"/>
    <mergeCell ref="M43:N43"/>
    <mergeCell ref="E34:F34"/>
    <mergeCell ref="O66:P66"/>
    <mergeCell ref="O65:P65"/>
    <mergeCell ref="O64:P64"/>
    <mergeCell ref="O57:P57"/>
    <mergeCell ref="O52:P52"/>
    <mergeCell ref="O53:P53"/>
    <mergeCell ref="O32:P32"/>
    <mergeCell ref="O33:P33"/>
    <mergeCell ref="O34:P34"/>
    <mergeCell ref="O58:P58"/>
    <mergeCell ref="O59:P59"/>
    <mergeCell ref="O60:P60"/>
    <mergeCell ref="O61:P61"/>
    <mergeCell ref="O62:P62"/>
    <mergeCell ref="O56:P56"/>
    <mergeCell ref="O54:P54"/>
    <mergeCell ref="O43:P43"/>
    <mergeCell ref="O44:P44"/>
    <mergeCell ref="O46:P46"/>
    <mergeCell ref="O47:P47"/>
    <mergeCell ref="O48:P48"/>
    <mergeCell ref="O38:P38"/>
    <mergeCell ref="O41:P41"/>
    <mergeCell ref="E48:F48"/>
    <mergeCell ref="E43:F43"/>
    <mergeCell ref="M50:N50"/>
    <mergeCell ref="M44:N44"/>
    <mergeCell ref="E55:F55"/>
    <mergeCell ref="E56:F56"/>
    <mergeCell ref="E57:F57"/>
    <mergeCell ref="E58:F58"/>
    <mergeCell ref="E59:F59"/>
    <mergeCell ref="M53:N53"/>
    <mergeCell ref="M54:N54"/>
    <mergeCell ref="G59:H59"/>
    <mergeCell ref="M13:N13"/>
    <mergeCell ref="K13:L13"/>
    <mergeCell ref="K14:L14"/>
    <mergeCell ref="M14:N14"/>
    <mergeCell ref="E29:F29"/>
    <mergeCell ref="M19:N19"/>
    <mergeCell ref="M29:N29"/>
    <mergeCell ref="E54:F54"/>
    <mergeCell ref="M15:N15"/>
    <mergeCell ref="G14:H14"/>
    <mergeCell ref="E14:F14"/>
    <mergeCell ref="E25:F25"/>
    <mergeCell ref="J18:P18"/>
    <mergeCell ref="O19:P19"/>
    <mergeCell ref="O29:P29"/>
    <mergeCell ref="J28:N28"/>
    <mergeCell ref="O22:P22"/>
    <mergeCell ref="O24:P24"/>
    <mergeCell ref="O25:P25"/>
    <mergeCell ref="O26:P26"/>
    <mergeCell ref="O31:P31"/>
    <mergeCell ref="M40:N40"/>
    <mergeCell ref="M35:N35"/>
    <mergeCell ref="G23:H23"/>
    <mergeCell ref="O27:P27"/>
    <mergeCell ref="G42:H42"/>
    <mergeCell ref="E64:F64"/>
    <mergeCell ref="G43:H43"/>
    <mergeCell ref="G38:H38"/>
    <mergeCell ref="M37:N37"/>
    <mergeCell ref="M23:N23"/>
    <mergeCell ref="O23:P23"/>
    <mergeCell ref="B28:F28"/>
    <mergeCell ref="B36:F36"/>
    <mergeCell ref="B41:F41"/>
    <mergeCell ref="B49:F49"/>
    <mergeCell ref="E45:F45"/>
    <mergeCell ref="O49:P49"/>
    <mergeCell ref="O51:P51"/>
    <mergeCell ref="M63:N63"/>
    <mergeCell ref="O63:P63"/>
    <mergeCell ref="O45:P45"/>
    <mergeCell ref="O28:P28"/>
    <mergeCell ref="O55:P55"/>
    <mergeCell ref="O40:P40"/>
    <mergeCell ref="M52:N52"/>
    <mergeCell ref="O39:P39"/>
    <mergeCell ref="O30:P30"/>
    <mergeCell ref="B18:F18"/>
    <mergeCell ref="O11:P11"/>
    <mergeCell ref="O12:P12"/>
    <mergeCell ref="O13:P13"/>
    <mergeCell ref="G34:H34"/>
    <mergeCell ref="G35:H35"/>
    <mergeCell ref="G60:H60"/>
    <mergeCell ref="O35:P35"/>
    <mergeCell ref="O36:P36"/>
    <mergeCell ref="O37:P37"/>
    <mergeCell ref="O16:P16"/>
    <mergeCell ref="G36:H36"/>
    <mergeCell ref="G39:H39"/>
    <mergeCell ref="M11:N11"/>
    <mergeCell ref="M12:N12"/>
    <mergeCell ref="K11:L11"/>
    <mergeCell ref="M24:N24"/>
    <mergeCell ref="M25:N25"/>
    <mergeCell ref="M26:N26"/>
    <mergeCell ref="M27:N27"/>
    <mergeCell ref="M31:N31"/>
    <mergeCell ref="M32:N32"/>
    <mergeCell ref="M34:N34"/>
    <mergeCell ref="M33:N33"/>
    <mergeCell ref="M30:N30"/>
    <mergeCell ref="M20:N20"/>
    <mergeCell ref="M21:N21"/>
    <mergeCell ref="M22:N22"/>
    <mergeCell ref="O20:P20"/>
    <mergeCell ref="O21:P21"/>
    <mergeCell ref="E26:F26"/>
    <mergeCell ref="E27:F27"/>
    <mergeCell ref="E63:F63"/>
    <mergeCell ref="G28:H28"/>
    <mergeCell ref="G49:H49"/>
    <mergeCell ref="E42:F42"/>
    <mergeCell ref="E31:F31"/>
    <mergeCell ref="E32:F32"/>
    <mergeCell ref="E38:F38"/>
    <mergeCell ref="G40:H40"/>
    <mergeCell ref="G37:H37"/>
    <mergeCell ref="G24:H24"/>
    <mergeCell ref="G25:H25"/>
    <mergeCell ref="E23:F23"/>
    <mergeCell ref="E24:F24"/>
    <mergeCell ref="E33:F33"/>
    <mergeCell ref="G32:H32"/>
    <mergeCell ref="G33:H33"/>
    <mergeCell ref="O10:P10"/>
    <mergeCell ref="M10:N10"/>
    <mergeCell ref="K15:L15"/>
    <mergeCell ref="C15:H15"/>
    <mergeCell ref="C16:H16"/>
    <mergeCell ref="O15:P15"/>
    <mergeCell ref="G41:H41"/>
    <mergeCell ref="G19:H19"/>
    <mergeCell ref="G12:H12"/>
    <mergeCell ref="K12:L12"/>
    <mergeCell ref="G20:H20"/>
    <mergeCell ref="G21:H21"/>
    <mergeCell ref="G22:H22"/>
    <mergeCell ref="E10:F10"/>
    <mergeCell ref="G18:H18"/>
    <mergeCell ref="E19:F19"/>
    <mergeCell ref="G26:H26"/>
    <mergeCell ref="K16:L16"/>
    <mergeCell ref="M16:N16"/>
    <mergeCell ref="G31:H31"/>
    <mergeCell ref="G29:H29"/>
    <mergeCell ref="E39:F39"/>
    <mergeCell ref="E40:F40"/>
    <mergeCell ref="E30:F30"/>
    <mergeCell ref="H2:I2"/>
    <mergeCell ref="K2:P2"/>
    <mergeCell ref="C2:G2"/>
    <mergeCell ref="B6:P6"/>
    <mergeCell ref="B7:P7"/>
    <mergeCell ref="B8:G8"/>
    <mergeCell ref="I8:P9"/>
    <mergeCell ref="C10:D10"/>
    <mergeCell ref="E22:F22"/>
    <mergeCell ref="K10:L10"/>
    <mergeCell ref="G13:H13"/>
    <mergeCell ref="G10:H10"/>
    <mergeCell ref="G11:H11"/>
    <mergeCell ref="O14:P14"/>
    <mergeCell ref="L17:M17"/>
    <mergeCell ref="N17:O17"/>
    <mergeCell ref="C12:D12"/>
    <mergeCell ref="C13:D13"/>
    <mergeCell ref="E13:F13"/>
    <mergeCell ref="G17:H17"/>
    <mergeCell ref="E20:F20"/>
    <mergeCell ref="E21:F21"/>
    <mergeCell ref="C11:D11"/>
    <mergeCell ref="B14:B16"/>
    <mergeCell ref="G27:H27"/>
    <mergeCell ref="E35:F35"/>
    <mergeCell ref="M4:N4"/>
    <mergeCell ref="C5:K5"/>
    <mergeCell ref="B4:L4"/>
    <mergeCell ref="J45:N45"/>
    <mergeCell ref="J38:N38"/>
    <mergeCell ref="M72:N72"/>
    <mergeCell ref="M39:N39"/>
    <mergeCell ref="M46:N46"/>
    <mergeCell ref="G44:H44"/>
    <mergeCell ref="M36:N36"/>
    <mergeCell ref="E66:F66"/>
    <mergeCell ref="B53:F53"/>
    <mergeCell ref="B61:F61"/>
    <mergeCell ref="J55:N55"/>
    <mergeCell ref="J62:N62"/>
    <mergeCell ref="E44:F44"/>
    <mergeCell ref="E51:F51"/>
    <mergeCell ref="E69:F69"/>
    <mergeCell ref="G69:H69"/>
    <mergeCell ref="M69:N69"/>
    <mergeCell ref="E11:F11"/>
    <mergeCell ref="E12:F12"/>
  </mergeCells>
  <conditionalFormatting sqref="G20:H27 G43:H48 G51:H51 O57:P61 G63:H66 O64:P66 G70:H75 O70:P75 O86:P91 G86:H92">
    <cfRule type="expression" dxfId="87" priority="121">
      <formula>G20=0</formula>
    </cfRule>
  </conditionalFormatting>
  <conditionalFormatting sqref="G30:H35">
    <cfRule type="expression" dxfId="86" priority="115">
      <formula>G30=0</formula>
    </cfRule>
  </conditionalFormatting>
  <conditionalFormatting sqref="G38:H40">
    <cfRule type="expression" dxfId="85" priority="113">
      <formula>G38=0</formula>
    </cfRule>
  </conditionalFormatting>
  <conditionalFormatting sqref="G55:H60">
    <cfRule type="expression" dxfId="84" priority="17">
      <formula>G55=0</formula>
    </cfRule>
  </conditionalFormatting>
  <conditionalFormatting sqref="O20:P27">
    <cfRule type="expression" dxfId="80" priority="2">
      <formula>O20=0</formula>
    </cfRule>
  </conditionalFormatting>
  <conditionalFormatting sqref="O30:P37">
    <cfRule type="expression" dxfId="79" priority="18">
      <formula>O30=0</formula>
    </cfRule>
  </conditionalFormatting>
  <conditionalFormatting sqref="O40:P44">
    <cfRule type="expression" dxfId="78" priority="13">
      <formula>O40=0</formula>
    </cfRule>
  </conditionalFormatting>
  <conditionalFormatting sqref="O47:P54">
    <cfRule type="expression" dxfId="77" priority="1">
      <formula>O47=0</formula>
    </cfRule>
  </conditionalFormatting>
  <dataValidations xWindow="763" yWindow="429" count="3"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G12:H12" xr:uid="{BAEBAA0B-CEF2-45E7-93A2-BF90B682BBA7}">
      <formula1>46023</formula1>
      <formula2>49674</formula2>
    </dataValidation>
    <dataValidation type="whole" allowBlank="1" showInputMessage="1" showErrorMessage="1" sqref="E20:E27 M40:M44 E30:E35 E55:E60 E38:E40 M30:M37 M20:M27 M47:M54 M57:M61 E43:E48 E51 M64:M66 E63:E66" xr:uid="{591C41AB-C81E-466F-A4F2-35FFD01202A2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K10:L10" xr:uid="{C5BFFDD8-BB55-42A1-9579-9B83A23B6885}">
      <formula1>46174</formula1>
      <formula2>47848</formula2>
    </dataValidation>
  </dataValidations>
  <hyperlinks>
    <hyperlink ref="J79" r:id="rId1" xr:uid="{ACDB1CB6-B13E-43F7-ADA9-96EA0EF5B205}"/>
    <hyperlink ref="E79" r:id="rId2" xr:uid="{27D84C41-77CF-43CB-A22C-36B562589662}"/>
    <hyperlink ref="M4" r:id="rId3" xr:uid="{8A8A82D5-FA82-4CE8-A15C-347653CC93E6}"/>
  </hyperlinks>
  <printOptions horizontalCentered="1"/>
  <pageMargins left="7.874015748031496E-2" right="7.874015748031496E-2" top="7.874015748031496E-2" bottom="7.874015748031496E-2" header="0" footer="0"/>
  <pageSetup paperSize="9" scale="57" orientation="portrait" r:id="rId4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3" id="{00000000-000E-0000-0000-00003A010000}">
            <xm:f>DROPDOWN!$G$39&lt;&gt;1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81" id="{EB9B6A06-DCDA-4452-9230-3F7EAFA80934}">
            <xm:f>DROPDOWN!$G$4&lt;&gt;1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M10:M11</xm:sqref>
        </x14:conditionalFormatting>
        <x14:conditionalFormatting xmlns:xm="http://schemas.microsoft.com/office/excel/2006/main">
          <x14:cfRule type="expression" priority="182" id="{987E4A92-2BCE-4BA5-A53E-EC96465D866E}">
            <xm:f>DROPDOWN!$G$4&lt;&gt;1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 J11:K11 J12:M12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63" yWindow="429" count="9">
        <x14:dataValidation type="list" allowBlank="1" showInputMessage="1" showErrorMessage="1" xr:uid="{DF3C3ABE-A15F-4C32-81D4-E2467604A07D}">
          <x14:formula1>
            <xm:f>DROPDOWN!$B$12:$B$14</xm:f>
          </x14:formula1>
          <xm:sqref>K12:L12</xm:sqref>
        </x14:dataValidation>
        <x14:dataValidation type="list" allowBlank="1" showInputMessage="1" showErrorMessage="1" xr:uid="{62C81C14-C6CD-41E0-86A1-C63EB2951D7A}">
          <x14:formula1>
            <xm:f>DROPDOWN!$B$47:$B$50</xm:f>
          </x14:formula1>
          <xm:sqref>O13</xm:sqref>
        </x14:dataValidation>
        <x14:dataValidation type="list" allowBlank="1" showInputMessage="1" showErrorMessage="1" xr:uid="{03E4D8D3-4D39-4C05-B35F-0B93C0DEF5F5}">
          <x14:formula1>
            <xm:f>DROPDOWN!$B$53:$B$60</xm:f>
          </x14:formula1>
          <xm:sqref>K13</xm:sqref>
        </x14:dataValidation>
        <x14:dataValidation type="list" allowBlank="1" showInputMessage="1" showErrorMessage="1" xr:uid="{2743C767-3D71-42D5-9924-0811B9B07038}">
          <x14:formula1>
            <xm:f>DROPDOWN!$B$18:$B$20</xm:f>
          </x14:formula1>
          <xm:sqref>O11</xm:sqref>
        </x14:dataValidation>
        <x14:dataValidation type="list" allowBlank="1" showInputMessage="1" showErrorMessage="1" xr:uid="{F19A1358-E58C-4F51-8AFB-7514772BD066}">
          <x14:formula1>
            <xm:f>DROPDOWN!$B$29:$B$33</xm:f>
          </x14:formula1>
          <xm:sqref>O10</xm:sqref>
        </x14:dataValidation>
        <x14:dataValidation type="list" allowBlank="1" showInputMessage="1" showErrorMessage="1" xr:uid="{BE154A24-5290-4EC6-B6F4-97F1CF3DB811}">
          <x14:formula1>
            <xm:f>DROPDOWN!$B$3:$B$8</xm:f>
          </x14:formula1>
          <xm:sqref>C12</xm:sqref>
        </x14:dataValidation>
        <x14:dataValidation type="list" allowBlank="1" showInputMessage="1" showErrorMessage="1" xr:uid="{610A4E76-DC0F-4EB6-8FF9-1BCDB126C1E8}">
          <x14:formula1>
            <xm:f>DROPDOWN!$B$36:$B$43</xm:f>
          </x14:formula1>
          <xm:sqref>K11</xm:sqref>
        </x14:dataValidation>
        <x14:dataValidation type="list" allowBlank="1" showInputMessage="1" showErrorMessage="1" xr:uid="{56D9D1D2-0B37-4419-BFDD-C36E6B84EAC1}">
          <x14:formula1>
            <xm:f>DROPDOWN!$B$23:$B$26</xm:f>
          </x14:formula1>
          <xm:sqref>O12:P12</xm:sqref>
        </x14:dataValidation>
        <x14:dataValidation type="list" allowBlank="1" showInputMessage="1" showErrorMessage="1" xr:uid="{2A49EDB6-25EB-4A55-89D2-CEC138AE4737}">
          <x14:formula1>
            <xm:f>DROPDOWN!$G$47:$G$49</xm:f>
          </x14:formula1>
          <xm:sqref>O16:P16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C0CE-799D-4CA4-8B10-150B7C2EB591}">
  <sheetPr codeName="Sheet3">
    <pageSetUpPr fitToPage="1"/>
  </sheetPr>
  <dimension ref="A1:DG688"/>
  <sheetViews>
    <sheetView zoomScale="90" zoomScaleNormal="90" workbookViewId="0">
      <selection activeCell="D14" sqref="D14"/>
    </sheetView>
  </sheetViews>
  <sheetFormatPr defaultRowHeight="15" x14ac:dyDescent="0.25"/>
  <cols>
    <col min="1" max="1" width="1.7109375" customWidth="1"/>
    <col min="2" max="2" width="18.7109375" customWidth="1"/>
    <col min="3" max="4" width="14.7109375" customWidth="1"/>
    <col min="5" max="8" width="9.7109375" customWidth="1"/>
    <col min="9" max="9" width="2.7109375" customWidth="1"/>
    <col min="10" max="10" width="18.7109375" customWidth="1"/>
    <col min="11" max="12" width="14.7109375" customWidth="1"/>
    <col min="13" max="16" width="9.7109375" style="10" customWidth="1"/>
    <col min="17" max="17" width="9.140625" style="43"/>
    <col min="18" max="18" width="9.140625" style="43" customWidth="1"/>
    <col min="19" max="111" width="9.140625" style="43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192" t="str">
        <f>'Order Form Group 1'!B2</f>
        <v>26.07 v1</v>
      </c>
      <c r="C2" s="339" t="str">
        <f>'Order Form Group 1'!C2</f>
        <v xml:space="preserve">EPB® PLASTERBOARD ORDER FORM  </v>
      </c>
      <c r="D2" s="339"/>
      <c r="E2" s="339"/>
      <c r="F2" s="339"/>
      <c r="G2" s="339"/>
      <c r="H2" s="339" t="s">
        <v>102</v>
      </c>
      <c r="I2" s="339"/>
      <c r="J2" s="74">
        <f ca="1">_xlfn.SHEET()</f>
        <v>2</v>
      </c>
      <c r="K2" s="219" t="str">
        <f>CONCATENATE(K13,DROPDOWN!H8,K14,DROPDOWN!H9,O13)</f>
        <v xml:space="preserve">  </v>
      </c>
      <c r="L2" s="220"/>
      <c r="M2" s="220"/>
      <c r="N2" s="220"/>
      <c r="O2" s="220"/>
      <c r="P2" s="221"/>
      <c r="Q2" s="103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04"/>
    </row>
    <row r="4" spans="1:29" ht="20.100000000000001" customHeight="1" x14ac:dyDescent="0.25">
      <c r="A4" s="1"/>
      <c r="B4" s="338" t="str">
        <f>'Order Form Group 1'!B4</f>
        <v>Please complete the below information and send to your preferred Merchant for processing  and/or  email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197" t="str">
        <f>'Order Form Group 1'!M4</f>
        <v>sales@epb.co.nz</v>
      </c>
      <c r="N4" s="197"/>
      <c r="O4" s="173"/>
      <c r="P4" s="21"/>
      <c r="Q4" s="174"/>
      <c r="R4" s="105" t="str">
        <f>'Order Form Group 1'!R4</f>
        <v xml:space="preserve">N.B  If you wish to override locked cells then unprotect the sheet     (go to 'Review' tab, then 'Unprotect Sheet' option) 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ht="12" customHeight="1" x14ac:dyDescent="0.25">
      <c r="A5" s="1"/>
      <c r="B5" s="37" t="str">
        <f>'Order Form Group 1'!B5</f>
        <v>USING THIS FORM:</v>
      </c>
      <c r="C5" s="198" t="str">
        <f>'Order Form Group 1'!C5</f>
        <v xml:space="preserve">1. Fill Ivory shaded boxes where necessary.     Light Blue shaded boxes indicate selection drop down boxes.  </v>
      </c>
      <c r="D5" s="198"/>
      <c r="E5" s="198"/>
      <c r="F5" s="198"/>
      <c r="G5" s="198"/>
      <c r="H5" s="198"/>
      <c r="I5" s="198"/>
      <c r="J5" s="198"/>
      <c r="K5" s="198"/>
      <c r="L5" s="56"/>
      <c r="M5" s="56"/>
      <c r="N5" s="56"/>
      <c r="O5" s="57"/>
      <c r="P5" s="58"/>
      <c r="Q5" s="104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</row>
    <row r="6" spans="1:29" ht="12" customHeight="1" x14ac:dyDescent="0.25">
      <c r="A6" s="1"/>
      <c r="B6" s="222" t="str">
        <f>'Order Form Group 1'!B6</f>
        <v>2. Orders requiring several locations or groupings on site,  E.g. Level 1 Walls,  Level 2  Ceilings,  Unit 1, Unit 2   etc., use the extra tabs below or a new page for each location or group.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104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 ht="12" customHeight="1" x14ac:dyDescent="0.25">
      <c r="A7" s="1"/>
      <c r="B7" s="223" t="str">
        <f>'Order Form Group 1'!B7</f>
        <v xml:space="preserve">  When using the spreadsheet and If 5 or more groupings are required, it is recommended to use a new order form template as new tabs totals wont add into the Combined group totals.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10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</row>
    <row r="8" spans="1:29" ht="12" customHeight="1" x14ac:dyDescent="0.25">
      <c r="A8" s="1"/>
      <c r="B8" s="222" t="str">
        <f>'Order Form Group 1'!B8</f>
        <v>3. Save the spreadsheet as the unique Project site name or address.</v>
      </c>
      <c r="C8" s="222"/>
      <c r="D8" s="222"/>
      <c r="E8" s="222"/>
      <c r="F8" s="222"/>
      <c r="G8" s="222"/>
      <c r="H8" s="57"/>
      <c r="I8" s="224" t="str">
        <f>'Order Form Group 1'!I8</f>
        <v xml:space="preserve">N.B.  All orders are subject to the Merchant and EPNZ Limited  confirmation. </v>
      </c>
      <c r="J8" s="224"/>
      <c r="K8" s="224"/>
      <c r="L8" s="224"/>
      <c r="M8" s="224"/>
      <c r="N8" s="224"/>
      <c r="O8" s="224"/>
      <c r="P8" s="224"/>
      <c r="Q8" s="104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</row>
    <row r="9" spans="1:29" ht="3.6" customHeight="1" x14ac:dyDescent="0.25">
      <c r="A9" s="1"/>
      <c r="B9" s="59"/>
      <c r="C9" s="59"/>
      <c r="D9" s="59"/>
      <c r="E9" s="59"/>
      <c r="F9" s="59"/>
      <c r="G9" s="59"/>
      <c r="H9" s="59"/>
      <c r="I9" s="224"/>
      <c r="J9" s="224"/>
      <c r="K9" s="224"/>
      <c r="L9" s="224"/>
      <c r="M9" s="224"/>
      <c r="N9" s="224"/>
      <c r="O9" s="224"/>
      <c r="P9" s="224"/>
      <c r="Q9" s="104"/>
    </row>
    <row r="10" spans="1:29" ht="20.100000000000001" customHeight="1" x14ac:dyDescent="0.25">
      <c r="A10" s="1"/>
      <c r="B10" s="16" t="s">
        <v>4</v>
      </c>
      <c r="C10" s="225" t="str">
        <f>IF('Order Form Group 1'!C10="","",'Order Form Group 1'!C10)</f>
        <v/>
      </c>
      <c r="D10" s="225"/>
      <c r="E10" s="217" t="s">
        <v>5</v>
      </c>
      <c r="F10" s="217"/>
      <c r="G10" s="225" t="str">
        <f>IF('Order Form Group 1'!G10="","",'Order Form Group 1'!G10)</f>
        <v/>
      </c>
      <c r="H10" s="229"/>
      <c r="I10" s="4"/>
      <c r="J10" s="15" t="str">
        <f>IF(OR(C12=DROPDOWN!B4,C12=DROPDOWN!B7),"PICK UP DATE:","DELIVERY DATE:")</f>
        <v>DELIVERY DATE:</v>
      </c>
      <c r="K10" s="226"/>
      <c r="L10" s="226"/>
      <c r="M10" s="241" t="str">
        <f>IF(OR(C12=DROPDOWN!B4,C12=DROPDOWN!B7),"PICK UP TIME:","DELIVERY TIME:")</f>
        <v>DELIVERY TIME:</v>
      </c>
      <c r="N10" s="241"/>
      <c r="O10" s="239" t="s">
        <v>1</v>
      </c>
      <c r="P10" s="240"/>
    </row>
    <row r="11" spans="1:29" ht="20.100000000000001" customHeight="1" x14ac:dyDescent="0.25">
      <c r="A11" s="1"/>
      <c r="B11" s="16" t="s">
        <v>111</v>
      </c>
      <c r="C11" s="235" t="str">
        <f>IF('Order Form Group 1'!C11="","",'Order Form Group 1'!C11)</f>
        <v/>
      </c>
      <c r="D11" s="235"/>
      <c r="E11" s="217" t="s">
        <v>6</v>
      </c>
      <c r="F11" s="217"/>
      <c r="G11" s="225" t="str">
        <f>IF('Order Form Group 1'!G11="","",'Order Form Group 1'!G11)</f>
        <v/>
      </c>
      <c r="H11" s="229"/>
      <c r="I11" s="4"/>
      <c r="J11" s="15" t="s">
        <v>128</v>
      </c>
      <c r="K11" s="239" t="s">
        <v>1</v>
      </c>
      <c r="L11" s="239"/>
      <c r="M11" s="241" t="s">
        <v>7</v>
      </c>
      <c r="N11" s="241"/>
      <c r="O11" s="239" t="s">
        <v>1</v>
      </c>
      <c r="P11" s="240"/>
      <c r="S11" s="158"/>
      <c r="T11" s="158"/>
      <c r="U11" s="158"/>
      <c r="V11" s="158"/>
    </row>
    <row r="12" spans="1:29" ht="20.100000000000001" customHeight="1" x14ac:dyDescent="0.25">
      <c r="A12" s="1"/>
      <c r="B12" s="16" t="s">
        <v>125</v>
      </c>
      <c r="C12" s="233" t="s">
        <v>1</v>
      </c>
      <c r="D12" s="233"/>
      <c r="E12" s="217" t="s">
        <v>8</v>
      </c>
      <c r="F12" s="217"/>
      <c r="G12" s="245" t="str">
        <f>IF('Order Form Group 1'!G12="","",'Order Form Group 1'!G12)</f>
        <v/>
      </c>
      <c r="H12" s="246"/>
      <c r="I12" s="4"/>
      <c r="J12" s="15" t="s">
        <v>124</v>
      </c>
      <c r="K12" s="239" t="s">
        <v>10</v>
      </c>
      <c r="L12" s="239"/>
      <c r="M12" s="241" t="s">
        <v>11</v>
      </c>
      <c r="N12" s="241"/>
      <c r="O12" s="239" t="s">
        <v>1</v>
      </c>
      <c r="P12" s="240"/>
      <c r="S12" s="159"/>
      <c r="T12" s="159"/>
      <c r="U12" s="159"/>
      <c r="V12" s="159"/>
    </row>
    <row r="13" spans="1:29" ht="20.100000000000001" customHeight="1" x14ac:dyDescent="0.25">
      <c r="A13" s="1"/>
      <c r="B13" s="16" t="s">
        <v>0</v>
      </c>
      <c r="C13" s="225" t="str">
        <f>IF('Order Form Group 1'!C13="","",'Order Form Group 1'!C13)</f>
        <v/>
      </c>
      <c r="D13" s="225"/>
      <c r="E13" s="217" t="s">
        <v>2</v>
      </c>
      <c r="F13" s="217"/>
      <c r="G13" s="227" t="str">
        <f>IF('Order Form Group 1'!G13="","",'Order Form Group 1'!G13)</f>
        <v/>
      </c>
      <c r="H13" s="228"/>
      <c r="I13" s="4"/>
      <c r="J13" s="39" t="s">
        <v>12</v>
      </c>
      <c r="K13" s="256" t="s">
        <v>1</v>
      </c>
      <c r="L13" s="256"/>
      <c r="M13" s="267" t="s">
        <v>127</v>
      </c>
      <c r="N13" s="267"/>
      <c r="O13" s="256" t="s">
        <v>1</v>
      </c>
      <c r="P13" s="257"/>
      <c r="S13" s="160"/>
      <c r="T13" s="160"/>
      <c r="U13" s="160"/>
      <c r="V13" s="160"/>
    </row>
    <row r="14" spans="1:29" ht="20.100000000000001" customHeight="1" x14ac:dyDescent="0.25">
      <c r="A14" s="1"/>
      <c r="B14" s="236" t="s">
        <v>116</v>
      </c>
      <c r="C14" s="76" t="s">
        <v>113</v>
      </c>
      <c r="D14" s="13"/>
      <c r="E14" s="272" t="s">
        <v>114</v>
      </c>
      <c r="F14" s="272"/>
      <c r="G14" s="270"/>
      <c r="H14" s="271"/>
      <c r="I14" s="4"/>
      <c r="J14" s="70" t="s">
        <v>126</v>
      </c>
      <c r="K14" s="268"/>
      <c r="L14" s="268"/>
      <c r="M14" s="269" t="s">
        <v>139</v>
      </c>
      <c r="N14" s="269"/>
      <c r="O14" s="230"/>
      <c r="P14" s="231"/>
      <c r="S14" s="160"/>
      <c r="T14" s="160"/>
      <c r="U14" s="160"/>
      <c r="V14" s="160"/>
    </row>
    <row r="15" spans="1:29" ht="20.100000000000001" customHeight="1" x14ac:dyDescent="0.25">
      <c r="A15" s="1"/>
      <c r="B15" s="237"/>
      <c r="C15" s="242" t="str">
        <f>IF('Order Form Group 1'!C15="","",'Order Form Group 1'!C15)</f>
        <v/>
      </c>
      <c r="D15" s="242"/>
      <c r="E15" s="242"/>
      <c r="F15" s="242"/>
      <c r="G15" s="242"/>
      <c r="H15" s="243"/>
      <c r="I15" s="5"/>
      <c r="J15" s="15" t="s">
        <v>3</v>
      </c>
      <c r="K15" s="225" t="str">
        <f>IF('Order Form Group 1'!K15="","",'Order Form Group 1'!K15)</f>
        <v/>
      </c>
      <c r="L15" s="225"/>
      <c r="M15" s="241" t="s">
        <v>115</v>
      </c>
      <c r="N15" s="241"/>
      <c r="O15" s="225" t="str">
        <f>IF('Order Form Group 1'!O15="","",'Order Form Group 1'!O15)</f>
        <v/>
      </c>
      <c r="P15" s="229"/>
    </row>
    <row r="16" spans="1:29" ht="20.100000000000001" customHeight="1" x14ac:dyDescent="0.25">
      <c r="A16" s="1"/>
      <c r="B16" s="238"/>
      <c r="C16" s="230" t="str">
        <f>IF('Order Form Group 1'!C16="","",'Order Form Group 1'!C16)</f>
        <v/>
      </c>
      <c r="D16" s="230"/>
      <c r="E16" s="230"/>
      <c r="F16" s="230"/>
      <c r="G16" s="230"/>
      <c r="H16" s="231"/>
      <c r="I16" s="5"/>
      <c r="J16" s="15" t="s">
        <v>112</v>
      </c>
      <c r="K16" s="225"/>
      <c r="L16" s="225"/>
      <c r="M16" s="241" t="s">
        <v>152</v>
      </c>
      <c r="N16" s="241"/>
      <c r="O16" s="239"/>
      <c r="P16" s="240"/>
      <c r="S16" s="45"/>
    </row>
    <row r="17" spans="1:19" ht="4.9000000000000004" customHeight="1" x14ac:dyDescent="0.25">
      <c r="A17" s="1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21"/>
      <c r="N17" s="21"/>
      <c r="O17" s="2"/>
      <c r="P17" s="2"/>
      <c r="S17" s="45"/>
    </row>
    <row r="18" spans="1:19" ht="20.100000000000001" customHeight="1" x14ac:dyDescent="0.25">
      <c r="A18" s="1"/>
      <c r="B18" s="247" t="str">
        <f>'Order Form Group 1'!B18</f>
        <v>10mm  EPB®  Standard</v>
      </c>
      <c r="C18" s="247"/>
      <c r="D18" s="247"/>
      <c r="E18" s="247"/>
      <c r="F18" s="247"/>
      <c r="G18" s="247" t="s">
        <v>13</v>
      </c>
      <c r="H18" s="247"/>
      <c r="I18" s="8"/>
      <c r="J18" s="273" t="str">
        <f>'Order Form Group 1'!J18</f>
        <v>10mm  EPB  CeilingSmart®  :      Spans 600mm centre ceiling battens</v>
      </c>
      <c r="K18" s="273"/>
      <c r="L18" s="273"/>
      <c r="M18" s="273"/>
      <c r="N18" s="273"/>
      <c r="O18" s="273"/>
      <c r="P18" s="273"/>
      <c r="S18" s="45"/>
    </row>
    <row r="19" spans="1:19" ht="20.100000000000001" customHeight="1" x14ac:dyDescent="0.25">
      <c r="A19" s="1"/>
      <c r="B19" s="17" t="str">
        <f>'Order Form Group 1'!B19</f>
        <v>EPB® SKU</v>
      </c>
      <c r="C19" s="17" t="str">
        <f>'Order Form Group 1'!C19</f>
        <v>LENGTH</v>
      </c>
      <c r="D19" s="17" t="str">
        <f>'Order Form Group 1'!D19</f>
        <v>EDGE TYPE</v>
      </c>
      <c r="E19" s="204" t="str">
        <f>'Order Form Group 1'!E19</f>
        <v>SHEET QTY</v>
      </c>
      <c r="F19" s="204">
        <f>'Order Form Group 1'!F19</f>
        <v>0</v>
      </c>
      <c r="G19" s="261" t="str">
        <f>'Order Form Group 1'!G19</f>
        <v xml:space="preserve">   M²</v>
      </c>
      <c r="H19" s="261">
        <f>'Order Form Group 1'!H19</f>
        <v>0</v>
      </c>
      <c r="I19" s="9"/>
      <c r="J19" s="17" t="str">
        <f>'Order Form Group 1'!J19</f>
        <v>EPB® SKU</v>
      </c>
      <c r="K19" s="17" t="str">
        <f>'Order Form Group 1'!K19</f>
        <v>LENGTH</v>
      </c>
      <c r="L19" s="17" t="str">
        <f>'Order Form Group 1'!L19</f>
        <v>EDGE TYPE</v>
      </c>
      <c r="M19" s="341" t="str">
        <f>'Order Form Group 1'!M19</f>
        <v>SHEET QTY</v>
      </c>
      <c r="N19" s="341">
        <f>'Order Form Group 1'!N19</f>
        <v>0</v>
      </c>
      <c r="O19" s="261" t="str">
        <f>'Order Form Group 1'!O19</f>
        <v xml:space="preserve">   M²</v>
      </c>
      <c r="P19" s="261">
        <f>'Order Form Group 1'!P19</f>
        <v>0</v>
      </c>
      <c r="S19" s="45"/>
    </row>
    <row r="20" spans="1:19" ht="20.100000000000001" customHeight="1" x14ac:dyDescent="0.25">
      <c r="A20" s="1"/>
      <c r="B20" s="86" t="str">
        <f>'Order Form Group 1'!B20</f>
        <v>ES10N24</v>
      </c>
      <c r="C20" s="19">
        <f>'Order Form Group 1'!C20</f>
        <v>2400</v>
      </c>
      <c r="D20" s="18" t="str">
        <f>'Order Form Group 1'!D20</f>
        <v>TE/TE</v>
      </c>
      <c r="E20" s="248"/>
      <c r="F20" s="249"/>
      <c r="G20" s="349">
        <f t="shared" ref="G20:G27" si="0">(C20/1000*1.2*E20)</f>
        <v>0</v>
      </c>
      <c r="H20" s="350"/>
      <c r="I20" s="8"/>
      <c r="J20" s="86" t="str">
        <f>'Order Form Group 1'!J20</f>
        <v>EF10N24</v>
      </c>
      <c r="K20" s="19">
        <f>'Order Form Group 1'!K20</f>
        <v>2400</v>
      </c>
      <c r="L20" s="18" t="str">
        <f>'Order Form Group 1'!L20</f>
        <v>TE/TE</v>
      </c>
      <c r="M20" s="340"/>
      <c r="N20" s="340"/>
      <c r="O20" s="205">
        <f t="shared" ref="O20:O22" si="1">(K20/1000*1.2*M20)</f>
        <v>0</v>
      </c>
      <c r="P20" s="206"/>
      <c r="S20" s="45"/>
    </row>
    <row r="21" spans="1:19" ht="20.100000000000001" customHeight="1" x14ac:dyDescent="0.25">
      <c r="A21" s="1"/>
      <c r="B21" s="86" t="str">
        <f>'Order Form Group 1'!B21</f>
        <v>ES10N27</v>
      </c>
      <c r="C21" s="19">
        <f>'Order Form Group 1'!C21</f>
        <v>2700</v>
      </c>
      <c r="D21" s="18" t="str">
        <f>'Order Form Group 1'!D21</f>
        <v>TE/TE</v>
      </c>
      <c r="E21" s="248"/>
      <c r="F21" s="249"/>
      <c r="G21" s="349">
        <f t="shared" si="0"/>
        <v>0</v>
      </c>
      <c r="H21" s="350"/>
      <c r="I21" s="8"/>
      <c r="J21" s="86" t="str">
        <f>'Order Form Group 1'!J21</f>
        <v>EF10N27</v>
      </c>
      <c r="K21" s="19">
        <f>'Order Form Group 1'!K21</f>
        <v>2700</v>
      </c>
      <c r="L21" s="18" t="str">
        <f>'Order Form Group 1'!L21</f>
        <v>TE/TE</v>
      </c>
      <c r="M21" s="340"/>
      <c r="N21" s="340"/>
      <c r="O21" s="205">
        <f t="shared" si="1"/>
        <v>0</v>
      </c>
      <c r="P21" s="206"/>
      <c r="S21" s="45"/>
    </row>
    <row r="22" spans="1:19" ht="20.100000000000001" customHeight="1" x14ac:dyDescent="0.25">
      <c r="A22" s="1"/>
      <c r="B22" s="86" t="str">
        <f>'Order Form Group 1'!B22</f>
        <v>ES10N30</v>
      </c>
      <c r="C22" s="19">
        <f>'Order Form Group 1'!C22</f>
        <v>3000</v>
      </c>
      <c r="D22" s="18" t="str">
        <f>'Order Form Group 1'!D22</f>
        <v>TE/TE</v>
      </c>
      <c r="E22" s="248"/>
      <c r="F22" s="249"/>
      <c r="G22" s="349">
        <f t="shared" si="0"/>
        <v>0</v>
      </c>
      <c r="H22" s="350"/>
      <c r="I22" s="8"/>
      <c r="J22" s="86" t="str">
        <f>'Order Form Group 1'!J22</f>
        <v>EF10N30</v>
      </c>
      <c r="K22" s="19">
        <f>'Order Form Group 1'!K22</f>
        <v>3000</v>
      </c>
      <c r="L22" s="18" t="str">
        <f>'Order Form Group 1'!L22</f>
        <v>TE/TE</v>
      </c>
      <c r="M22" s="340"/>
      <c r="N22" s="340"/>
      <c r="O22" s="205">
        <f t="shared" si="1"/>
        <v>0</v>
      </c>
      <c r="P22" s="206"/>
      <c r="S22" s="45"/>
    </row>
    <row r="23" spans="1:19" ht="20.100000000000001" customHeight="1" x14ac:dyDescent="0.25">
      <c r="A23" s="1"/>
      <c r="B23" s="86" t="str">
        <f>'Order Form Group 1'!B23</f>
        <v>ES10N33</v>
      </c>
      <c r="C23" s="19">
        <f>'Order Form Group 1'!C23</f>
        <v>3300</v>
      </c>
      <c r="D23" s="18" t="str">
        <f>'Order Form Group 1'!D23</f>
        <v>TE/TE</v>
      </c>
      <c r="E23" s="248"/>
      <c r="F23" s="249"/>
      <c r="G23" s="349">
        <f t="shared" si="0"/>
        <v>0</v>
      </c>
      <c r="H23" s="350"/>
      <c r="I23" s="8"/>
      <c r="J23" s="86" t="str">
        <f>'Order Form Group 1'!J23</f>
        <v>EF10N33</v>
      </c>
      <c r="K23" s="19">
        <f>'Order Form Group 1'!K23</f>
        <v>3300</v>
      </c>
      <c r="L23" s="18" t="str">
        <f>'Order Form Group 1'!L23</f>
        <v>TE/TE</v>
      </c>
      <c r="M23" s="340"/>
      <c r="N23" s="340"/>
      <c r="O23" s="205">
        <f t="shared" ref="O23" si="2">(K23/1000*1.2*M23)</f>
        <v>0</v>
      </c>
      <c r="P23" s="206"/>
      <c r="S23" s="45"/>
    </row>
    <row r="24" spans="1:19" ht="20.100000000000001" customHeight="1" x14ac:dyDescent="0.25">
      <c r="A24" s="1"/>
      <c r="B24" s="86" t="str">
        <f>'Order Form Group 1'!B24</f>
        <v>ES10N36</v>
      </c>
      <c r="C24" s="19">
        <f>'Order Form Group 1'!C24</f>
        <v>3600</v>
      </c>
      <c r="D24" s="18" t="str">
        <f>'Order Form Group 1'!D24</f>
        <v>TE/TE</v>
      </c>
      <c r="E24" s="248"/>
      <c r="F24" s="249"/>
      <c r="G24" s="349">
        <f t="shared" si="0"/>
        <v>0</v>
      </c>
      <c r="H24" s="350"/>
      <c r="I24" s="8"/>
      <c r="J24" s="86" t="str">
        <f>'Order Form Group 1'!J24</f>
        <v>EF10N36</v>
      </c>
      <c r="K24" s="19">
        <f>'Order Form Group 1'!K24</f>
        <v>3600</v>
      </c>
      <c r="L24" s="18" t="str">
        <f>'Order Form Group 1'!L24</f>
        <v>TE/TE</v>
      </c>
      <c r="M24" s="340"/>
      <c r="N24" s="340"/>
      <c r="O24" s="205">
        <f>(K24/1000*1.2*M24)</f>
        <v>0</v>
      </c>
      <c r="P24" s="206"/>
      <c r="S24" s="45"/>
    </row>
    <row r="25" spans="1:19" ht="20.100000000000001" customHeight="1" x14ac:dyDescent="0.25">
      <c r="A25" s="1"/>
      <c r="B25" s="86" t="str">
        <f>'Order Form Group 1'!B25</f>
        <v>ES10N42</v>
      </c>
      <c r="C25" s="19">
        <f>'Order Form Group 1'!C25</f>
        <v>4200</v>
      </c>
      <c r="D25" s="18" t="str">
        <f>'Order Form Group 1'!D25</f>
        <v>TE/TE</v>
      </c>
      <c r="E25" s="248"/>
      <c r="F25" s="249"/>
      <c r="G25" s="349">
        <f t="shared" si="0"/>
        <v>0</v>
      </c>
      <c r="H25" s="350"/>
      <c r="I25" s="8"/>
      <c r="J25" s="86" t="str">
        <f>'Order Form Group 1'!J25</f>
        <v>EF10N42</v>
      </c>
      <c r="K25" s="19">
        <f>'Order Form Group 1'!K25</f>
        <v>4200</v>
      </c>
      <c r="L25" s="18" t="str">
        <f>'Order Form Group 1'!L25</f>
        <v>TE/TE</v>
      </c>
      <c r="M25" s="340"/>
      <c r="N25" s="340"/>
      <c r="O25" s="205">
        <f t="shared" ref="O25" si="3">(K25/1000*1.2*M25)</f>
        <v>0</v>
      </c>
      <c r="P25" s="206"/>
      <c r="S25" s="45"/>
    </row>
    <row r="26" spans="1:19" ht="20.100000000000001" customHeight="1" x14ac:dyDescent="0.25">
      <c r="A26" s="1"/>
      <c r="B26" s="86" t="str">
        <f>'Order Form Group 1'!B26</f>
        <v>ES10N48</v>
      </c>
      <c r="C26" s="19">
        <f>'Order Form Group 1'!C26</f>
        <v>4800</v>
      </c>
      <c r="D26" s="18" t="str">
        <f>'Order Form Group 1'!D26</f>
        <v>TE/TE</v>
      </c>
      <c r="E26" s="248"/>
      <c r="F26" s="249"/>
      <c r="G26" s="349">
        <f t="shared" si="0"/>
        <v>0</v>
      </c>
      <c r="H26" s="350"/>
      <c r="I26" s="8"/>
      <c r="J26" s="86" t="str">
        <f>'Order Form Group 1'!J26</f>
        <v>EF10N48</v>
      </c>
      <c r="K26" s="19">
        <f>'Order Form Group 1'!K26</f>
        <v>4800</v>
      </c>
      <c r="L26" s="18" t="str">
        <f>'Order Form Group 1'!L26</f>
        <v>TE/TE</v>
      </c>
      <c r="M26" s="340"/>
      <c r="N26" s="340"/>
      <c r="O26" s="205">
        <f>(K26/1000*1.2*M26)</f>
        <v>0</v>
      </c>
      <c r="P26" s="206"/>
      <c r="S26" s="45"/>
    </row>
    <row r="27" spans="1:19" ht="20.100000000000001" customHeight="1" x14ac:dyDescent="0.25">
      <c r="A27" s="1"/>
      <c r="B27" s="87" t="str">
        <f>'Order Form Group 1'!B27</f>
        <v>ES10N60</v>
      </c>
      <c r="C27" s="20">
        <f>'Order Form Group 1'!C27</f>
        <v>6000</v>
      </c>
      <c r="D27" s="18" t="str">
        <f>'Order Form Group 1'!D27</f>
        <v>TE/TE</v>
      </c>
      <c r="E27" s="250"/>
      <c r="F27" s="251"/>
      <c r="G27" s="353">
        <f t="shared" si="0"/>
        <v>0</v>
      </c>
      <c r="H27" s="354"/>
      <c r="I27" s="8"/>
      <c r="J27" s="87" t="str">
        <f>'Order Form Group 1'!J27</f>
        <v>EF10N60</v>
      </c>
      <c r="K27" s="18">
        <f>'Order Form Group 1'!K27</f>
        <v>6000</v>
      </c>
      <c r="L27" s="18" t="str">
        <f>'Order Form Group 1'!L27</f>
        <v>TE/TE</v>
      </c>
      <c r="M27" s="351"/>
      <c r="N27" s="351"/>
      <c r="O27" s="193">
        <f>(K27/1000*1.2*M27)</f>
        <v>0</v>
      </c>
      <c r="P27" s="194"/>
      <c r="S27" s="45"/>
    </row>
    <row r="28" spans="1:19" ht="20.100000000000001" customHeight="1" x14ac:dyDescent="0.25">
      <c r="A28" s="1"/>
      <c r="B28" s="262" t="str">
        <f>'Order Form Group 1'!B28</f>
        <v>10mm  EPB®  Standard   TE/SE</v>
      </c>
      <c r="C28" s="262"/>
      <c r="D28" s="262"/>
      <c r="E28" s="262"/>
      <c r="F28" s="262"/>
      <c r="G28" s="247" t="s">
        <v>13</v>
      </c>
      <c r="H28" s="247"/>
      <c r="I28" s="8"/>
      <c r="J28" s="247" t="str">
        <f>'Order Form Group 1'!J28</f>
        <v>13mm  EPB®  Standard</v>
      </c>
      <c r="K28" s="247"/>
      <c r="L28" s="247"/>
      <c r="M28" s="247"/>
      <c r="N28" s="247"/>
      <c r="O28" s="247" t="s">
        <v>13</v>
      </c>
      <c r="P28" s="247"/>
      <c r="S28" s="45"/>
    </row>
    <row r="29" spans="1:19" ht="20.100000000000001" customHeight="1" x14ac:dyDescent="0.25">
      <c r="A29" s="1"/>
      <c r="B29" s="17" t="str">
        <f>'Order Form Group 1'!B29</f>
        <v>EPB® SKU</v>
      </c>
      <c r="C29" s="17" t="str">
        <f>'Order Form Group 1'!C29</f>
        <v>LENGTH</v>
      </c>
      <c r="D29" s="17" t="str">
        <f>'Order Form Group 1'!D29</f>
        <v>EDGE TYPE</v>
      </c>
      <c r="E29" s="204" t="str">
        <f>'Order Form Group 1'!E29</f>
        <v>SHEET QTY</v>
      </c>
      <c r="F29" s="204">
        <f>'Order Form Group 1'!F29</f>
        <v>0</v>
      </c>
      <c r="G29" s="261" t="str">
        <f>'Order Form Group 1'!G29</f>
        <v xml:space="preserve">   M²</v>
      </c>
      <c r="H29" s="261">
        <f>'Order Form Group 1'!H29</f>
        <v>0</v>
      </c>
      <c r="I29" s="8"/>
      <c r="J29" s="17" t="str">
        <f>'Order Form Group 1'!J29</f>
        <v>EPB® SKU</v>
      </c>
      <c r="K29" s="17" t="str">
        <f>'Order Form Group 1'!K29</f>
        <v>LENGTH</v>
      </c>
      <c r="L29" s="17" t="str">
        <f>'Order Form Group 1'!L29</f>
        <v>EDGE TYPE</v>
      </c>
      <c r="M29" s="204" t="str">
        <f>'Order Form Group 1'!M29</f>
        <v>SHEET QTY</v>
      </c>
      <c r="N29" s="204">
        <f>'Order Form Group 1'!N29</f>
        <v>0</v>
      </c>
      <c r="O29" s="244" t="str">
        <f>'Order Form Group 1'!O29</f>
        <v xml:space="preserve">   M²</v>
      </c>
      <c r="P29" s="244">
        <f>'Order Form Group 1'!P29</f>
        <v>0</v>
      </c>
      <c r="S29" s="45"/>
    </row>
    <row r="30" spans="1:19" ht="20.100000000000001" customHeight="1" x14ac:dyDescent="0.25">
      <c r="A30" s="1"/>
      <c r="B30" s="86" t="str">
        <f>'Order Form Group 1'!B30</f>
        <v>ES10NH24</v>
      </c>
      <c r="C30" s="19">
        <f>'Order Form Group 1'!C30</f>
        <v>2400</v>
      </c>
      <c r="D30" s="90" t="str">
        <f>'Order Form Group 1'!D30</f>
        <v>TE/SE</v>
      </c>
      <c r="E30" s="248"/>
      <c r="F30" s="249"/>
      <c r="G30" s="205">
        <f t="shared" ref="G30:G35" si="4">(C30/1000*1.2*E30)</f>
        <v>0</v>
      </c>
      <c r="H30" s="206"/>
      <c r="I30" s="8"/>
      <c r="J30" s="86" t="str">
        <f>'Order Form Group 1'!J30</f>
        <v>ES13N24</v>
      </c>
      <c r="K30" s="19">
        <f>'Order Form Group 1'!K30</f>
        <v>2400</v>
      </c>
      <c r="L30" s="89" t="str">
        <f>'Order Form Group 1'!L30</f>
        <v>TE/TE</v>
      </c>
      <c r="M30" s="248"/>
      <c r="N30" s="249"/>
      <c r="O30" s="205">
        <f t="shared" ref="O30:O37" si="5">(K30/1000*1.2*M30)</f>
        <v>0</v>
      </c>
      <c r="P30" s="206"/>
    </row>
    <row r="31" spans="1:19" ht="20.100000000000001" customHeight="1" x14ac:dyDescent="0.25">
      <c r="A31" s="1"/>
      <c r="B31" s="86" t="str">
        <f>'Order Form Group 1'!B31</f>
        <v>ES10NH30</v>
      </c>
      <c r="C31" s="19">
        <f>'Order Form Group 1'!C31</f>
        <v>3000</v>
      </c>
      <c r="D31" s="90" t="str">
        <f>'Order Form Group 1'!D31</f>
        <v>TE/SE</v>
      </c>
      <c r="E31" s="248"/>
      <c r="F31" s="249"/>
      <c r="G31" s="205">
        <f t="shared" si="4"/>
        <v>0</v>
      </c>
      <c r="H31" s="206"/>
      <c r="I31" s="8"/>
      <c r="J31" s="86" t="str">
        <f>'Order Form Group 1'!J31</f>
        <v>ES13N27</v>
      </c>
      <c r="K31" s="19">
        <f>'Order Form Group 1'!K31</f>
        <v>2700</v>
      </c>
      <c r="L31" s="89" t="str">
        <f>'Order Form Group 1'!L31</f>
        <v>TE/TE</v>
      </c>
      <c r="M31" s="248"/>
      <c r="N31" s="249"/>
      <c r="O31" s="205">
        <f t="shared" si="5"/>
        <v>0</v>
      </c>
      <c r="P31" s="206"/>
    </row>
    <row r="32" spans="1:19" ht="20.100000000000001" customHeight="1" x14ac:dyDescent="0.25">
      <c r="A32" s="1"/>
      <c r="B32" s="86" t="str">
        <f>'Order Form Group 1'!B32</f>
        <v>ES10NH36</v>
      </c>
      <c r="C32" s="19">
        <f>'Order Form Group 1'!C32</f>
        <v>3600</v>
      </c>
      <c r="D32" s="90" t="str">
        <f>'Order Form Group 1'!D32</f>
        <v>TE/SE</v>
      </c>
      <c r="E32" s="248"/>
      <c r="F32" s="249"/>
      <c r="G32" s="205">
        <f t="shared" si="4"/>
        <v>0</v>
      </c>
      <c r="H32" s="206"/>
      <c r="I32" s="8"/>
      <c r="J32" s="86" t="str">
        <f>'Order Form Group 1'!J32</f>
        <v>ES13N30</v>
      </c>
      <c r="K32" s="19">
        <f>'Order Form Group 1'!K32</f>
        <v>3000</v>
      </c>
      <c r="L32" s="89" t="str">
        <f>'Order Form Group 1'!L32</f>
        <v>TE/TE</v>
      </c>
      <c r="M32" s="248"/>
      <c r="N32" s="249"/>
      <c r="O32" s="205">
        <f t="shared" si="5"/>
        <v>0</v>
      </c>
      <c r="P32" s="206"/>
    </row>
    <row r="33" spans="1:16" ht="20.100000000000001" customHeight="1" x14ac:dyDescent="0.25">
      <c r="A33" s="1"/>
      <c r="B33" s="86" t="str">
        <f>'Order Form Group 1'!B33</f>
        <v>ES10NH42</v>
      </c>
      <c r="C33" s="19">
        <f>'Order Form Group 1'!C33</f>
        <v>4200</v>
      </c>
      <c r="D33" s="90" t="str">
        <f>'Order Form Group 1'!D33</f>
        <v>TE/SE</v>
      </c>
      <c r="E33" s="248">
        <v>0</v>
      </c>
      <c r="F33" s="249"/>
      <c r="G33" s="205">
        <f t="shared" si="4"/>
        <v>0</v>
      </c>
      <c r="H33" s="206"/>
      <c r="I33" s="8"/>
      <c r="J33" s="86" t="str">
        <f>'Order Form Group 1'!J33</f>
        <v>ES13N33</v>
      </c>
      <c r="K33" s="19">
        <f>'Order Form Group 1'!K33</f>
        <v>3300</v>
      </c>
      <c r="L33" s="89" t="str">
        <f>'Order Form Group 1'!L33</f>
        <v>TE/TE</v>
      </c>
      <c r="M33" s="248"/>
      <c r="N33" s="249"/>
      <c r="O33" s="205">
        <f t="shared" si="5"/>
        <v>0</v>
      </c>
      <c r="P33" s="206"/>
    </row>
    <row r="34" spans="1:16" ht="20.100000000000001" customHeight="1" x14ac:dyDescent="0.25">
      <c r="A34" s="1"/>
      <c r="B34" s="86" t="str">
        <f>'Order Form Group 1'!B34</f>
        <v>ES10NH48</v>
      </c>
      <c r="C34" s="19">
        <f>'Order Form Group 1'!C34</f>
        <v>4800</v>
      </c>
      <c r="D34" s="90" t="str">
        <f>'Order Form Group 1'!D34</f>
        <v>TE/SE</v>
      </c>
      <c r="E34" s="248"/>
      <c r="F34" s="249"/>
      <c r="G34" s="205">
        <f t="shared" si="4"/>
        <v>0</v>
      </c>
      <c r="H34" s="206"/>
      <c r="I34" s="8"/>
      <c r="J34" s="86" t="str">
        <f>'Order Form Group 1'!J34</f>
        <v>ES13N36</v>
      </c>
      <c r="K34" s="19">
        <f>'Order Form Group 1'!K34</f>
        <v>3600</v>
      </c>
      <c r="L34" s="89" t="str">
        <f>'Order Form Group 1'!L34</f>
        <v>TE/TE</v>
      </c>
      <c r="M34" s="248"/>
      <c r="N34" s="249"/>
      <c r="O34" s="205">
        <f t="shared" si="5"/>
        <v>0</v>
      </c>
      <c r="P34" s="206"/>
    </row>
    <row r="35" spans="1:16" ht="20.100000000000001" customHeight="1" x14ac:dyDescent="0.25">
      <c r="A35" s="1"/>
      <c r="B35" s="88" t="str">
        <f>'Order Form Group 1'!B35</f>
        <v>ES10NH60</v>
      </c>
      <c r="C35" s="20">
        <f>'Order Form Group 1'!C35</f>
        <v>6000</v>
      </c>
      <c r="D35" s="90" t="str">
        <f>'Order Form Group 1'!D35</f>
        <v>TE/SE</v>
      </c>
      <c r="E35" s="250"/>
      <c r="F35" s="251"/>
      <c r="G35" s="193">
        <f t="shared" si="4"/>
        <v>0</v>
      </c>
      <c r="H35" s="194"/>
      <c r="I35" s="8"/>
      <c r="J35" s="86" t="str">
        <f>'Order Form Group 1'!J35</f>
        <v>ES13N42</v>
      </c>
      <c r="K35" s="19">
        <f>'Order Form Group 1'!K35</f>
        <v>4200</v>
      </c>
      <c r="L35" s="89" t="str">
        <f>'Order Form Group 1'!L35</f>
        <v>TE/TE</v>
      </c>
      <c r="M35" s="248"/>
      <c r="N35" s="249"/>
      <c r="O35" s="205">
        <f t="shared" si="5"/>
        <v>0</v>
      </c>
      <c r="P35" s="206"/>
    </row>
    <row r="36" spans="1:16" ht="20.100000000000001" customHeight="1" x14ac:dyDescent="0.25">
      <c r="A36" s="1"/>
      <c r="B36" s="263" t="str">
        <f>'Order Form Group 1'!B36</f>
        <v>10mm  EPB®  Standard  WIDE    TE/SE</v>
      </c>
      <c r="C36" s="263"/>
      <c r="D36" s="263"/>
      <c r="E36" s="263"/>
      <c r="F36" s="263"/>
      <c r="G36" s="258" t="s">
        <v>30</v>
      </c>
      <c r="H36" s="258"/>
      <c r="I36" s="8"/>
      <c r="J36" s="86" t="str">
        <f>'Order Form Group 1'!J36</f>
        <v>ES13N48</v>
      </c>
      <c r="K36" s="19">
        <f>'Order Form Group 1'!K36</f>
        <v>4800</v>
      </c>
      <c r="L36" s="89" t="str">
        <f>'Order Form Group 1'!L36</f>
        <v>TE/TE</v>
      </c>
      <c r="M36" s="248"/>
      <c r="N36" s="249"/>
      <c r="O36" s="205">
        <f t="shared" si="5"/>
        <v>0</v>
      </c>
      <c r="P36" s="206"/>
    </row>
    <row r="37" spans="1:16" ht="20.100000000000001" customHeight="1" x14ac:dyDescent="0.25">
      <c r="A37" s="1"/>
      <c r="B37" s="17" t="str">
        <f>'Order Form Group 1'!B37</f>
        <v>EPB® SKU</v>
      </c>
      <c r="C37" s="17" t="str">
        <f>'Order Form Group 1'!C37</f>
        <v>LENGTH</v>
      </c>
      <c r="D37" s="17" t="str">
        <f>'Order Form Group 1'!D37</f>
        <v>EDGE TYPE</v>
      </c>
      <c r="E37" s="204" t="str">
        <f>'Order Form Group 1'!E37</f>
        <v>SHEET QTY</v>
      </c>
      <c r="F37" s="204">
        <f>'Order Form Group 1'!F37</f>
        <v>0</v>
      </c>
      <c r="G37" s="261" t="str">
        <f>'Order Form Group 1'!G37</f>
        <v xml:space="preserve">   M²</v>
      </c>
      <c r="H37" s="261">
        <f>'Order Form Group 1'!H37</f>
        <v>0</v>
      </c>
      <c r="I37" s="8"/>
      <c r="J37" s="87" t="str">
        <f>'Order Form Group 1'!J37</f>
        <v>ES13N60</v>
      </c>
      <c r="K37" s="18">
        <f>'Order Form Group 1'!K37</f>
        <v>6000</v>
      </c>
      <c r="L37" s="89" t="str">
        <f>'Order Form Group 1'!L37</f>
        <v>TE/TE</v>
      </c>
      <c r="M37" s="250"/>
      <c r="N37" s="251"/>
      <c r="O37" s="193">
        <f t="shared" si="5"/>
        <v>0</v>
      </c>
      <c r="P37" s="194"/>
    </row>
    <row r="38" spans="1:16" ht="20.100000000000001" customHeight="1" x14ac:dyDescent="0.25">
      <c r="A38" s="1"/>
      <c r="B38" s="86" t="str">
        <f>'Order Form Group 1'!B38</f>
        <v>ES10WH36</v>
      </c>
      <c r="C38" s="19">
        <f>'Order Form Group 1'!C38</f>
        <v>3600</v>
      </c>
      <c r="D38" s="90" t="str">
        <f>'Order Form Group 1'!D38</f>
        <v>TE/SE</v>
      </c>
      <c r="E38" s="248"/>
      <c r="F38" s="249"/>
      <c r="G38" s="205">
        <f>(C38/1000*1.35*E38)</f>
        <v>0</v>
      </c>
      <c r="H38" s="206"/>
      <c r="I38" s="8"/>
      <c r="J38" s="201" t="str">
        <f>'Order Form Group 1'!J38</f>
        <v>13mm  EPB  BraceSmart®  &amp;  EPB  NoiseSmart®</v>
      </c>
      <c r="K38" s="201"/>
      <c r="L38" s="201"/>
      <c r="M38" s="201"/>
      <c r="N38" s="201"/>
      <c r="O38" s="201" t="s">
        <v>13</v>
      </c>
      <c r="P38" s="201"/>
    </row>
    <row r="39" spans="1:16" ht="20.100000000000001" customHeight="1" x14ac:dyDescent="0.25">
      <c r="A39" s="1"/>
      <c r="B39" s="86" t="str">
        <f>'Order Form Group 1'!B39</f>
        <v>ES10WH48</v>
      </c>
      <c r="C39" s="19">
        <f>'Order Form Group 1'!C39</f>
        <v>4800</v>
      </c>
      <c r="D39" s="90" t="str">
        <f>'Order Form Group 1'!D39</f>
        <v>TE/SE</v>
      </c>
      <c r="E39" s="248"/>
      <c r="F39" s="249"/>
      <c r="G39" s="205">
        <f>(C39/1000*1.35*E39)</f>
        <v>0</v>
      </c>
      <c r="H39" s="206"/>
      <c r="I39" s="8"/>
      <c r="J39" s="17" t="str">
        <f>'Order Form Group 1'!J39</f>
        <v>EPB® SKU</v>
      </c>
      <c r="K39" s="17" t="str">
        <f>'Order Form Group 1'!K39</f>
        <v>LENGTH</v>
      </c>
      <c r="L39" s="17" t="str">
        <f>'Order Form Group 1'!L39</f>
        <v>EDGE TYPE</v>
      </c>
      <c r="M39" s="352" t="str">
        <f>'Order Form Group 1'!M39</f>
        <v>SHEET QTY</v>
      </c>
      <c r="N39" s="352">
        <f>'Order Form Group 1'!N39</f>
        <v>0</v>
      </c>
      <c r="O39" s="261" t="str">
        <f>'Order Form Group 1'!O39</f>
        <v xml:space="preserve">   M²</v>
      </c>
      <c r="P39" s="261">
        <f>'Order Form Group 1'!P39</f>
        <v>0</v>
      </c>
    </row>
    <row r="40" spans="1:16" ht="20.100000000000001" customHeight="1" x14ac:dyDescent="0.25">
      <c r="A40" s="1"/>
      <c r="B40" s="87" t="str">
        <f>'Order Form Group 1'!B40</f>
        <v>ES10WH60</v>
      </c>
      <c r="C40" s="20">
        <f>'Order Form Group 1'!C40</f>
        <v>6000</v>
      </c>
      <c r="D40" s="90" t="str">
        <f>'Order Form Group 1'!D40</f>
        <v>TE/SE</v>
      </c>
      <c r="E40" s="250"/>
      <c r="F40" s="251"/>
      <c r="G40" s="193">
        <f>(C40/1000*1.35*E40)</f>
        <v>0</v>
      </c>
      <c r="H40" s="194"/>
      <c r="I40" s="8"/>
      <c r="J40" s="86" t="str">
        <f>'Order Form Group 1'!J40</f>
        <v>EM13N24</v>
      </c>
      <c r="K40" s="19">
        <f>'Order Form Group 1'!K40</f>
        <v>2400</v>
      </c>
      <c r="L40" s="18" t="str">
        <f>'Order Form Group 1'!L40</f>
        <v>TE/TE</v>
      </c>
      <c r="M40" s="212"/>
      <c r="N40" s="213"/>
      <c r="O40" s="205">
        <f>(K40/1000*1.2*M40)</f>
        <v>0</v>
      </c>
      <c r="P40" s="206"/>
    </row>
    <row r="41" spans="1:16" ht="20.100000000000001" customHeight="1" x14ac:dyDescent="0.25">
      <c r="A41" s="1"/>
      <c r="B41" s="201" t="str">
        <f>'Order Form Group 1'!B41</f>
        <v>10mm  EPB  BraceSmart®  &amp; EPB  NoiseSmart®</v>
      </c>
      <c r="C41" s="201"/>
      <c r="D41" s="201"/>
      <c r="E41" s="201"/>
      <c r="F41" s="201"/>
      <c r="G41" s="201" t="s">
        <v>13</v>
      </c>
      <c r="H41" s="201"/>
      <c r="I41" s="8"/>
      <c r="J41" s="86" t="str">
        <f>'Order Form Group 1'!J41</f>
        <v>EM13N27</v>
      </c>
      <c r="K41" s="19">
        <f>'Order Form Group 1'!K41</f>
        <v>2700</v>
      </c>
      <c r="L41" s="18" t="str">
        <f>'Order Form Group 1'!L41</f>
        <v>TE/TE</v>
      </c>
      <c r="M41" s="212"/>
      <c r="N41" s="213"/>
      <c r="O41" s="205">
        <f>(K41/1000*1.2*M41)</f>
        <v>0</v>
      </c>
      <c r="P41" s="206"/>
    </row>
    <row r="42" spans="1:16" ht="20.100000000000001" customHeight="1" x14ac:dyDescent="0.25">
      <c r="A42" s="1"/>
      <c r="B42" s="17" t="str">
        <f>'Order Form Group 1'!B42</f>
        <v>EPB® SKU</v>
      </c>
      <c r="C42" s="17" t="str">
        <f>'Order Form Group 1'!C42</f>
        <v>LENGTH</v>
      </c>
      <c r="D42" s="17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61" t="str">
        <f>'Order Form Group 1'!G42</f>
        <v xml:space="preserve">   M²</v>
      </c>
      <c r="H42" s="261">
        <f>'Order Form Group 1'!H42</f>
        <v>0</v>
      </c>
      <c r="I42" s="8"/>
      <c r="J42" s="86" t="str">
        <f>'Order Form Group 1'!J42</f>
        <v>EM13N30</v>
      </c>
      <c r="K42" s="19">
        <f>'Order Form Group 1'!K42</f>
        <v>3000</v>
      </c>
      <c r="L42" s="18" t="str">
        <f>'Order Form Group 1'!L42</f>
        <v>TE/TE</v>
      </c>
      <c r="M42" s="212"/>
      <c r="N42" s="213"/>
      <c r="O42" s="205">
        <f>(K42/1000*1.2*M42)</f>
        <v>0</v>
      </c>
      <c r="P42" s="206"/>
    </row>
    <row r="43" spans="1:16" ht="20.100000000000001" customHeight="1" x14ac:dyDescent="0.25">
      <c r="A43" s="1"/>
      <c r="B43" s="86" t="str">
        <f>'Order Form Group 1'!B43</f>
        <v>EM10N24</v>
      </c>
      <c r="C43" s="19">
        <f>'Order Form Group 1'!C43</f>
        <v>2400</v>
      </c>
      <c r="D43" s="18" t="str">
        <f>'Order Form Group 1'!D43</f>
        <v>TE/TE</v>
      </c>
      <c r="E43" s="212"/>
      <c r="F43" s="213"/>
      <c r="G43" s="205">
        <f t="shared" ref="G43:G47" si="6">(C43/1000*1.2*E43)</f>
        <v>0</v>
      </c>
      <c r="H43" s="206"/>
      <c r="I43" s="8"/>
      <c r="J43" s="86" t="str">
        <f>'Order Form Group 1'!J43</f>
        <v>EM13N33</v>
      </c>
      <c r="K43" s="19">
        <f>'Order Form Group 1'!K43</f>
        <v>3300</v>
      </c>
      <c r="L43" s="18" t="str">
        <f>'Order Form Group 1'!L43</f>
        <v>TE/TE</v>
      </c>
      <c r="M43" s="212"/>
      <c r="N43" s="213"/>
      <c r="O43" s="205">
        <f>(K43/1000*1.2*M43)</f>
        <v>0</v>
      </c>
      <c r="P43" s="206"/>
    </row>
    <row r="44" spans="1:16" ht="20.100000000000001" customHeight="1" x14ac:dyDescent="0.25">
      <c r="A44" s="1"/>
      <c r="B44" s="86" t="str">
        <f>'Order Form Group 1'!B44</f>
        <v>EM10N27</v>
      </c>
      <c r="C44" s="19">
        <f>'Order Form Group 1'!C44</f>
        <v>2700</v>
      </c>
      <c r="D44" s="18" t="str">
        <f>'Order Form Group 1'!D44</f>
        <v>TE/TE</v>
      </c>
      <c r="E44" s="212"/>
      <c r="F44" s="213"/>
      <c r="G44" s="205">
        <f t="shared" si="6"/>
        <v>0</v>
      </c>
      <c r="H44" s="206"/>
      <c r="I44" s="8"/>
      <c r="J44" s="87" t="str">
        <f>'Order Form Group 1'!J44</f>
        <v>EM13N36</v>
      </c>
      <c r="K44" s="20">
        <f>'Order Form Group 1'!K44</f>
        <v>3600</v>
      </c>
      <c r="L44" s="18" t="str">
        <f>'Order Form Group 1'!L44</f>
        <v>TE/TE</v>
      </c>
      <c r="M44" s="274"/>
      <c r="N44" s="275"/>
      <c r="O44" s="193">
        <f>(K44/1000*1.2*M44)</f>
        <v>0</v>
      </c>
      <c r="P44" s="194"/>
    </row>
    <row r="45" spans="1:16" ht="20.100000000000001" customHeight="1" x14ac:dyDescent="0.25">
      <c r="A45" s="1"/>
      <c r="B45" s="86" t="str">
        <f>'Order Form Group 1'!B45</f>
        <v>EM10N30</v>
      </c>
      <c r="C45" s="19">
        <f>'Order Form Group 1'!C45</f>
        <v>3000</v>
      </c>
      <c r="D45" s="18" t="str">
        <f>'Order Form Group 1'!D45</f>
        <v>TE/TE</v>
      </c>
      <c r="E45" s="212"/>
      <c r="F45" s="213"/>
      <c r="G45" s="205">
        <f t="shared" si="6"/>
        <v>0</v>
      </c>
      <c r="H45" s="206"/>
      <c r="I45" s="8"/>
      <c r="J45" s="200" t="str">
        <f>'Order Form Group 1'!J45</f>
        <v>10mm  EPB  FireSmart®</v>
      </c>
      <c r="K45" s="200"/>
      <c r="L45" s="200"/>
      <c r="M45" s="200"/>
      <c r="N45" s="200"/>
      <c r="O45" s="200" t="s">
        <v>13</v>
      </c>
      <c r="P45" s="200"/>
    </row>
    <row r="46" spans="1:16" ht="20.100000000000001" customHeight="1" x14ac:dyDescent="0.25">
      <c r="A46" s="1"/>
      <c r="B46" s="86" t="str">
        <f>'Order Form Group 1'!B46</f>
        <v>EM10N36</v>
      </c>
      <c r="C46" s="19">
        <f>'Order Form Group 1'!C46</f>
        <v>3600</v>
      </c>
      <c r="D46" s="18" t="str">
        <f>'Order Form Group 1'!D46</f>
        <v>TE/TE</v>
      </c>
      <c r="E46" s="212"/>
      <c r="F46" s="213"/>
      <c r="G46" s="205">
        <f t="shared" si="6"/>
        <v>0</v>
      </c>
      <c r="H46" s="206"/>
      <c r="I46" s="8"/>
      <c r="J46" s="17" t="str">
        <f>'Order Form Group 1'!J46</f>
        <v>EPB® SKU</v>
      </c>
      <c r="K46" s="17" t="str">
        <f>'Order Form Group 1'!K46</f>
        <v>LENGTH</v>
      </c>
      <c r="L46" s="17" t="str">
        <f>'Order Form Group 1'!L46</f>
        <v>EDGE TYPE</v>
      </c>
      <c r="M46" s="204" t="str">
        <f>'Order Form Group 1'!M46</f>
        <v>SHEET QTY</v>
      </c>
      <c r="N46" s="204">
        <f>'Order Form Group 1'!N46</f>
        <v>0</v>
      </c>
      <c r="O46" s="261" t="str">
        <f>'Order Form Group 1'!O46</f>
        <v xml:space="preserve">   M²</v>
      </c>
      <c r="P46" s="261">
        <f>'Order Form Group 1'!P46</f>
        <v>0</v>
      </c>
    </row>
    <row r="47" spans="1:16" ht="20.100000000000001" customHeight="1" thickBot="1" x14ac:dyDescent="0.3">
      <c r="A47" s="1"/>
      <c r="B47" s="95" t="str">
        <f>'Order Form Group 1'!B47</f>
        <v>EM10N48</v>
      </c>
      <c r="C47" s="96">
        <f>'Order Form Group 1'!C47</f>
        <v>4800</v>
      </c>
      <c r="D47" s="96" t="str">
        <f>'Order Form Group 1'!D47</f>
        <v>TE/TE</v>
      </c>
      <c r="E47" s="309"/>
      <c r="F47" s="310"/>
      <c r="G47" s="307">
        <f t="shared" si="6"/>
        <v>0</v>
      </c>
      <c r="H47" s="308"/>
      <c r="I47" s="8"/>
      <c r="J47" s="86" t="str">
        <f>'Order Form Group 1'!J47</f>
        <v>EF10N24</v>
      </c>
      <c r="K47" s="19">
        <f>'Order Form Group 1'!K47</f>
        <v>2400</v>
      </c>
      <c r="L47" s="18" t="str">
        <f>'Order Form Group 1'!L47</f>
        <v>TE/TE</v>
      </c>
      <c r="M47" s="347"/>
      <c r="N47" s="347"/>
      <c r="O47" s="205">
        <f t="shared" ref="O47:O54" si="7">(K47/1000*1.2*M47)</f>
        <v>0</v>
      </c>
      <c r="P47" s="206"/>
    </row>
    <row r="48" spans="1:16" ht="20.100000000000001" customHeight="1" x14ac:dyDescent="0.25">
      <c r="A48" s="1"/>
      <c r="B48" s="87" t="str">
        <f>'Order Form Group 1'!B48</f>
        <v>EM10NH48</v>
      </c>
      <c r="C48" s="185">
        <f>'Order Form Group 1'!C48</f>
        <v>4800</v>
      </c>
      <c r="D48" s="90" t="str">
        <f>'Order Form Group 1'!D48</f>
        <v>TE/SE</v>
      </c>
      <c r="E48" s="274"/>
      <c r="F48" s="275"/>
      <c r="G48" s="193">
        <f>(C48/1000*1.2*E48)</f>
        <v>0</v>
      </c>
      <c r="H48" s="194"/>
      <c r="I48" s="8"/>
      <c r="J48" s="86" t="str">
        <f>'Order Form Group 1'!J48</f>
        <v>EF10N27</v>
      </c>
      <c r="K48" s="19">
        <f>'Order Form Group 1'!K48</f>
        <v>2700</v>
      </c>
      <c r="L48" s="18" t="str">
        <f>'Order Form Group 1'!L48</f>
        <v>TE/TE</v>
      </c>
      <c r="M48" s="347"/>
      <c r="N48" s="347"/>
      <c r="O48" s="205">
        <f t="shared" si="7"/>
        <v>0</v>
      </c>
      <c r="P48" s="206"/>
    </row>
    <row r="49" spans="1:16" ht="20.100000000000001" customHeight="1" x14ac:dyDescent="0.25">
      <c r="A49" s="1"/>
      <c r="B49" s="264" t="str">
        <f>'Order Form Group 1'!B49</f>
        <v xml:space="preserve">10mm  EPB  BraceSmart®  &amp; EPB  NoiseSmart® WIDE TE/SE </v>
      </c>
      <c r="C49" s="264"/>
      <c r="D49" s="264"/>
      <c r="E49" s="264"/>
      <c r="F49" s="264"/>
      <c r="G49" s="254" t="s">
        <v>30</v>
      </c>
      <c r="H49" s="254"/>
      <c r="I49" s="8"/>
      <c r="J49" s="86" t="str">
        <f>'Order Form Group 1'!J49</f>
        <v>EF10N30</v>
      </c>
      <c r="K49" s="19">
        <f>'Order Form Group 1'!K49</f>
        <v>3000</v>
      </c>
      <c r="L49" s="18" t="str">
        <f>'Order Form Group 1'!L49</f>
        <v>TE/TE</v>
      </c>
      <c r="M49" s="347"/>
      <c r="N49" s="347"/>
      <c r="O49" s="205">
        <f t="shared" si="7"/>
        <v>0</v>
      </c>
      <c r="P49" s="206"/>
    </row>
    <row r="50" spans="1:16" ht="20.100000000000001" customHeight="1" x14ac:dyDescent="0.25">
      <c r="A50" s="1"/>
      <c r="B50" s="17" t="str">
        <f>'Order Form Group 1'!B50</f>
        <v>EPB® SKU</v>
      </c>
      <c r="C50" s="17" t="str">
        <f>'Order Form Group 1'!C50</f>
        <v>LENGTH</v>
      </c>
      <c r="D50" s="17" t="str">
        <f>'Order Form Group 1'!D50</f>
        <v>EDGE TYPE</v>
      </c>
      <c r="E50" s="204" t="str">
        <f>'Order Form Group 1'!E50</f>
        <v>SHEET QTY</v>
      </c>
      <c r="F50" s="204">
        <f>'Order Form Group 1'!F50</f>
        <v>0</v>
      </c>
      <c r="G50" s="261" t="str">
        <f>'Order Form Group 1'!G50</f>
        <v xml:space="preserve">   M²</v>
      </c>
      <c r="H50" s="261">
        <f>'Order Form Group 1'!H50</f>
        <v>0</v>
      </c>
      <c r="I50" s="8"/>
      <c r="J50" s="86" t="str">
        <f>'Order Form Group 1'!J50</f>
        <v>EF10N33</v>
      </c>
      <c r="K50" s="19">
        <f>'Order Form Group 1'!K50</f>
        <v>3300</v>
      </c>
      <c r="L50" s="18" t="str">
        <f>'Order Form Group 1'!L50</f>
        <v>TE/TE</v>
      </c>
      <c r="M50" s="347"/>
      <c r="N50" s="347"/>
      <c r="O50" s="205">
        <f t="shared" si="7"/>
        <v>0</v>
      </c>
      <c r="P50" s="206"/>
    </row>
    <row r="51" spans="1:16" ht="20.100000000000001" customHeight="1" x14ac:dyDescent="0.25">
      <c r="A51" s="1"/>
      <c r="B51" s="86" t="str">
        <f>'Order Form Group 1'!B51</f>
        <v>EM10WH48</v>
      </c>
      <c r="C51" s="186">
        <f>'Order Form Group 1'!C51</f>
        <v>4800</v>
      </c>
      <c r="D51" s="172" t="str">
        <f>'Order Form Group 1'!D51</f>
        <v>TE/SE</v>
      </c>
      <c r="E51" s="214"/>
      <c r="F51" s="215"/>
      <c r="G51" s="205">
        <f>(C51/1000*1.35*E51)</f>
        <v>0</v>
      </c>
      <c r="H51" s="206"/>
      <c r="I51" s="8"/>
      <c r="J51" s="86" t="str">
        <f>'Order Form Group 1'!J51</f>
        <v>EF10N36</v>
      </c>
      <c r="K51" s="19">
        <f>'Order Form Group 1'!K51</f>
        <v>3600</v>
      </c>
      <c r="L51" s="18" t="str">
        <f>'Order Form Group 1'!L51</f>
        <v>TE/TE</v>
      </c>
      <c r="M51" s="347"/>
      <c r="N51" s="347"/>
      <c r="O51" s="205">
        <f t="shared" si="7"/>
        <v>0</v>
      </c>
      <c r="P51" s="206"/>
    </row>
    <row r="52" spans="1:16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8"/>
      <c r="J52" s="86" t="str">
        <f>'Order Form Group 1'!J52</f>
        <v>EF10N42</v>
      </c>
      <c r="K52" s="19">
        <f>'Order Form Group 1'!K52</f>
        <v>4200</v>
      </c>
      <c r="L52" s="18" t="str">
        <f>'Order Form Group 1'!L52</f>
        <v>TE/TE</v>
      </c>
      <c r="M52" s="347"/>
      <c r="N52" s="347"/>
      <c r="O52" s="205">
        <f t="shared" si="7"/>
        <v>0</v>
      </c>
      <c r="P52" s="206"/>
    </row>
    <row r="53" spans="1:16" ht="20.100000000000001" customHeight="1" x14ac:dyDescent="0.25">
      <c r="A53" s="1"/>
      <c r="B53" s="211" t="str">
        <f>'Order Form Group 1'!B53</f>
        <v>10mm  EPB  AquaSmart®</v>
      </c>
      <c r="C53" s="211"/>
      <c r="D53" s="211"/>
      <c r="E53" s="211"/>
      <c r="F53" s="211"/>
      <c r="G53" s="211" t="s">
        <v>13</v>
      </c>
      <c r="H53" s="211"/>
      <c r="I53" s="8"/>
      <c r="J53" s="86" t="str">
        <f>'Order Form Group 1'!J53</f>
        <v>EF10N48</v>
      </c>
      <c r="K53" s="19">
        <f>'Order Form Group 1'!K53</f>
        <v>4800</v>
      </c>
      <c r="L53" s="18" t="str">
        <f>'Order Form Group 1'!L53</f>
        <v>TE/TE</v>
      </c>
      <c r="M53" s="347"/>
      <c r="N53" s="347"/>
      <c r="O53" s="205">
        <f t="shared" si="7"/>
        <v>0</v>
      </c>
      <c r="P53" s="206"/>
    </row>
    <row r="54" spans="1:16" ht="20.100000000000001" customHeight="1" x14ac:dyDescent="0.25">
      <c r="A54" s="1"/>
      <c r="B54" s="17" t="str">
        <f>'Order Form Group 1'!B54</f>
        <v>EPB® SKU</v>
      </c>
      <c r="C54" s="17" t="str">
        <f>'Order Form Group 1'!C54</f>
        <v>LENGTH</v>
      </c>
      <c r="D54" s="17" t="str">
        <f>'Order Form Group 1'!D54</f>
        <v>EDGE TYPE</v>
      </c>
      <c r="E54" s="204" t="str">
        <f>'Order Form Group 1'!E54</f>
        <v>SHEET QTY</v>
      </c>
      <c r="F54" s="204">
        <f>'Order Form Group 1'!F54</f>
        <v>0</v>
      </c>
      <c r="G54" s="244" t="str">
        <f>'Order Form Group 1'!G54</f>
        <v xml:space="preserve">   M²</v>
      </c>
      <c r="H54" s="244">
        <f>'Order Form Group 1'!H54</f>
        <v>0</v>
      </c>
      <c r="I54" s="8"/>
      <c r="J54" s="87" t="str">
        <f>'Order Form Group 1'!J54</f>
        <v>EF10N60</v>
      </c>
      <c r="K54" s="18">
        <f>'Order Form Group 1'!K54</f>
        <v>6000</v>
      </c>
      <c r="L54" s="18" t="str">
        <f>'Order Form Group 1'!L54</f>
        <v>TE/TE</v>
      </c>
      <c r="M54" s="348"/>
      <c r="N54" s="348"/>
      <c r="O54" s="193">
        <f t="shared" si="7"/>
        <v>0</v>
      </c>
      <c r="P54" s="194"/>
    </row>
    <row r="55" spans="1:16" ht="20.100000000000001" customHeight="1" x14ac:dyDescent="0.25">
      <c r="A55" s="1"/>
      <c r="B55" s="86" t="str">
        <f>'Order Form Group 1'!B55</f>
        <v>EA10N24</v>
      </c>
      <c r="C55" s="19">
        <f>'Order Form Group 1'!C55</f>
        <v>2400</v>
      </c>
      <c r="D55" s="18" t="str">
        <f>'Order Form Group 1'!D55</f>
        <v>TE/TE</v>
      </c>
      <c r="E55" s="209"/>
      <c r="F55" s="210"/>
      <c r="G55" s="205">
        <f t="shared" ref="G55:G60" si="8">(C55/1000*1.2*E55)</f>
        <v>0</v>
      </c>
      <c r="H55" s="206"/>
      <c r="I55" s="8"/>
      <c r="J55" s="200" t="str">
        <f>'Order Form Group 1'!J55</f>
        <v>13mm  EPB  FireSmart®</v>
      </c>
      <c r="K55" s="200"/>
      <c r="L55" s="200"/>
      <c r="M55" s="200"/>
      <c r="N55" s="200"/>
      <c r="O55" s="200" t="s">
        <v>13</v>
      </c>
      <c r="P55" s="200"/>
    </row>
    <row r="56" spans="1:16" ht="20.100000000000001" customHeight="1" x14ac:dyDescent="0.25">
      <c r="A56" s="1"/>
      <c r="B56" s="86" t="str">
        <f>'Order Form Group 1'!B56</f>
        <v>EA10N27</v>
      </c>
      <c r="C56" s="19">
        <f>'Order Form Group 1'!C56</f>
        <v>2700</v>
      </c>
      <c r="D56" s="18" t="str">
        <f>'Order Form Group 1'!D56</f>
        <v>TE/TE</v>
      </c>
      <c r="E56" s="209"/>
      <c r="F56" s="210"/>
      <c r="G56" s="205">
        <f t="shared" si="8"/>
        <v>0</v>
      </c>
      <c r="H56" s="206"/>
      <c r="I56" s="8"/>
      <c r="J56" s="17" t="str">
        <f>'Order Form Group 1'!J56</f>
        <v>EPB® SKU</v>
      </c>
      <c r="K56" s="17" t="str">
        <f>'Order Form Group 1'!K56</f>
        <v>LENGTH</v>
      </c>
      <c r="L56" s="17" t="str">
        <f>'Order Form Group 1'!L56</f>
        <v>EDGE TYPE</v>
      </c>
      <c r="M56" s="204" t="str">
        <f>'Order Form Group 1'!M56</f>
        <v>SHEET QTY</v>
      </c>
      <c r="N56" s="204">
        <f>'Order Form Group 1'!N56</f>
        <v>0</v>
      </c>
      <c r="O56" s="244" t="str">
        <f>'Order Form Group 1'!O56</f>
        <v xml:space="preserve">   M²</v>
      </c>
      <c r="P56" s="244">
        <f>'Order Form Group 1'!P56</f>
        <v>0</v>
      </c>
    </row>
    <row r="57" spans="1:16" ht="20.100000000000001" customHeight="1" x14ac:dyDescent="0.25">
      <c r="A57" s="1"/>
      <c r="B57" s="86" t="str">
        <f>'Order Form Group 1'!B57</f>
        <v>EA10N30</v>
      </c>
      <c r="C57" s="19">
        <f>'Order Form Group 1'!C57</f>
        <v>3000</v>
      </c>
      <c r="D57" s="18" t="str">
        <f>'Order Form Group 1'!D57</f>
        <v>TE/TE</v>
      </c>
      <c r="E57" s="209"/>
      <c r="F57" s="210"/>
      <c r="G57" s="205">
        <f t="shared" si="8"/>
        <v>0</v>
      </c>
      <c r="H57" s="206"/>
      <c r="I57" s="8"/>
      <c r="J57" s="86" t="str">
        <f>'Order Form Group 1'!J57</f>
        <v>EF13N24</v>
      </c>
      <c r="K57" s="19">
        <f>'Order Form Group 1'!K57</f>
        <v>2400</v>
      </c>
      <c r="L57" s="18" t="str">
        <f>'Order Form Group 1'!L57</f>
        <v>TE/TE</v>
      </c>
      <c r="M57" s="265"/>
      <c r="N57" s="266"/>
      <c r="O57" s="205">
        <f>(K57/1000*1.2*M57)</f>
        <v>0</v>
      </c>
      <c r="P57" s="206"/>
    </row>
    <row r="58" spans="1:16" ht="20.100000000000001" customHeight="1" thickBot="1" x14ac:dyDescent="0.3">
      <c r="A58" s="1"/>
      <c r="B58" s="95" t="str">
        <f>'Order Form Group 1'!B58</f>
        <v>EA10N36</v>
      </c>
      <c r="C58" s="96">
        <f>'Order Form Group 1'!C58</f>
        <v>3600</v>
      </c>
      <c r="D58" s="96" t="str">
        <f>'Order Form Group 1'!D58</f>
        <v>TE/TE</v>
      </c>
      <c r="E58" s="276"/>
      <c r="F58" s="277"/>
      <c r="G58" s="307">
        <f t="shared" si="8"/>
        <v>0</v>
      </c>
      <c r="H58" s="308"/>
      <c r="I58" s="8"/>
      <c r="J58" s="86" t="str">
        <f>'Order Form Group 1'!J58</f>
        <v>EF13N27</v>
      </c>
      <c r="K58" s="19">
        <f>'Order Form Group 1'!K58</f>
        <v>2700</v>
      </c>
      <c r="L58" s="18" t="str">
        <f>'Order Form Group 1'!L58</f>
        <v>TE/TE</v>
      </c>
      <c r="M58" s="265"/>
      <c r="N58" s="266"/>
      <c r="O58" s="205">
        <f>(K58/1000*1.2*M58)</f>
        <v>0</v>
      </c>
      <c r="P58" s="206"/>
    </row>
    <row r="59" spans="1:16" ht="20.100000000000001" customHeight="1" x14ac:dyDescent="0.25">
      <c r="A59" s="1"/>
      <c r="B59" s="184" t="str">
        <f>'Order Form Group 1'!B59</f>
        <v>EA10NH24</v>
      </c>
      <c r="C59" s="17">
        <f>'Order Form Group 1'!C59</f>
        <v>2400</v>
      </c>
      <c r="D59" s="94" t="str">
        <f>'Order Form Group 1'!D59</f>
        <v>TE/SE</v>
      </c>
      <c r="E59" s="278"/>
      <c r="F59" s="279"/>
      <c r="G59" s="282">
        <f t="shared" si="8"/>
        <v>0</v>
      </c>
      <c r="H59" s="283"/>
      <c r="I59" s="8"/>
      <c r="J59" s="86" t="str">
        <f>'Order Form Group 1'!J59</f>
        <v>EF13N30</v>
      </c>
      <c r="K59" s="19">
        <f>'Order Form Group 1'!K59</f>
        <v>3000</v>
      </c>
      <c r="L59" s="18" t="str">
        <f>'Order Form Group 1'!L59</f>
        <v>TE/TE</v>
      </c>
      <c r="M59" s="265"/>
      <c r="N59" s="266"/>
      <c r="O59" s="205">
        <f>(K59/1000*1.2*M59)</f>
        <v>0</v>
      </c>
      <c r="P59" s="206"/>
    </row>
    <row r="60" spans="1:16" ht="20.100000000000001" customHeight="1" x14ac:dyDescent="0.25">
      <c r="A60" s="1"/>
      <c r="B60" s="87" t="str">
        <f>'Order Form Group 1'!B60</f>
        <v>EA10NH48</v>
      </c>
      <c r="C60" s="185">
        <f>'Order Form Group 1'!C60</f>
        <v>4800</v>
      </c>
      <c r="D60" s="90" t="str">
        <f>'Order Form Group 1'!D60</f>
        <v>TE/SE</v>
      </c>
      <c r="E60" s="311"/>
      <c r="F60" s="312"/>
      <c r="G60" s="193">
        <f t="shared" si="8"/>
        <v>0</v>
      </c>
      <c r="H60" s="194"/>
      <c r="I60" s="8"/>
      <c r="J60" s="86" t="str">
        <f>'Order Form Group 1'!J60</f>
        <v>EF13N33</v>
      </c>
      <c r="K60" s="19">
        <f>'Order Form Group 1'!K60</f>
        <v>3300</v>
      </c>
      <c r="L60" s="18" t="str">
        <f>'Order Form Group 1'!L60</f>
        <v>TE/TE</v>
      </c>
      <c r="M60" s="265"/>
      <c r="N60" s="266"/>
      <c r="O60" s="205">
        <f>(K60/1000*1.2*M60)</f>
        <v>0</v>
      </c>
      <c r="P60" s="206"/>
    </row>
    <row r="61" spans="1:16" ht="20.100000000000001" customHeight="1" x14ac:dyDescent="0.25">
      <c r="A61" s="1"/>
      <c r="B61" s="211" t="str">
        <f>'Order Form Group 1'!B61</f>
        <v xml:space="preserve">13mm  EPB  AquaSmart®  </v>
      </c>
      <c r="C61" s="211"/>
      <c r="D61" s="211"/>
      <c r="E61" s="211"/>
      <c r="F61" s="211"/>
      <c r="G61" s="211" t="s">
        <v>13</v>
      </c>
      <c r="H61" s="211"/>
      <c r="I61" s="8"/>
      <c r="J61" s="87" t="str">
        <f>'Order Form Group 1'!J61</f>
        <v>EF13N36</v>
      </c>
      <c r="K61" s="18">
        <f>'Order Form Group 1'!K61</f>
        <v>3600</v>
      </c>
      <c r="L61" s="18" t="str">
        <f>'Order Form Group 1'!L61</f>
        <v>TE/TE</v>
      </c>
      <c r="M61" s="280"/>
      <c r="N61" s="281"/>
      <c r="O61" s="193">
        <f>(K61/1000*1.2*M61)</f>
        <v>0</v>
      </c>
      <c r="P61" s="194"/>
    </row>
    <row r="62" spans="1:16" ht="20.100000000000001" customHeight="1" x14ac:dyDescent="0.25">
      <c r="A62" s="1"/>
      <c r="B62" s="17" t="str">
        <f>'Order Form Group 1'!B62</f>
        <v>EPB® SKU</v>
      </c>
      <c r="C62" s="17" t="str">
        <f>'Order Form Group 1'!C62</f>
        <v>LENGTH</v>
      </c>
      <c r="D62" s="17" t="str">
        <f>'Order Form Group 1'!D62</f>
        <v>EDGE TYPE</v>
      </c>
      <c r="E62" s="204" t="str">
        <f>'Order Form Group 1'!E62</f>
        <v>SHEET QTY</v>
      </c>
      <c r="F62" s="204">
        <f>'Order Form Group 1'!F62</f>
        <v>0</v>
      </c>
      <c r="G62" s="244" t="str">
        <f>'Order Form Group 1'!G62</f>
        <v xml:space="preserve">   M²</v>
      </c>
      <c r="H62" s="244">
        <f>'Order Form Group 1'!H62</f>
        <v>0</v>
      </c>
      <c r="I62" s="8"/>
      <c r="J62" s="200" t="str">
        <f>'Order Form Group 1'!J62</f>
        <v>16mm  EPB  FireSmart®</v>
      </c>
      <c r="K62" s="200"/>
      <c r="L62" s="200"/>
      <c r="M62" s="200"/>
      <c r="N62" s="200"/>
      <c r="O62" s="200" t="s">
        <v>13</v>
      </c>
      <c r="P62" s="200"/>
    </row>
    <row r="63" spans="1:16" ht="20.100000000000001" customHeight="1" x14ac:dyDescent="0.25">
      <c r="A63" s="1"/>
      <c r="B63" s="86" t="str">
        <f>'Order Form Group 1'!B63</f>
        <v>EA13N24</v>
      </c>
      <c r="C63" s="19">
        <f>'Order Form Group 1'!C63</f>
        <v>2400</v>
      </c>
      <c r="D63" s="18" t="str">
        <f>'Order Form Group 1'!D63</f>
        <v>TE/TE</v>
      </c>
      <c r="E63" s="209"/>
      <c r="F63" s="210"/>
      <c r="G63" s="205">
        <f>(C63/1000*1.2*E63)</f>
        <v>0</v>
      </c>
      <c r="H63" s="206"/>
      <c r="I63" s="8"/>
      <c r="J63" s="17" t="str">
        <f>'Order Form Group 1'!J63</f>
        <v>EPB® SKU</v>
      </c>
      <c r="K63" s="17" t="str">
        <f>'Order Form Group 1'!K63</f>
        <v>LENGTH</v>
      </c>
      <c r="L63" s="17" t="str">
        <f>'Order Form Group 1'!L63</f>
        <v>EDGE TYPE</v>
      </c>
      <c r="M63" s="204" t="str">
        <f>'Order Form Group 1'!M63</f>
        <v>SHEET QTY</v>
      </c>
      <c r="N63" s="204">
        <f>'Order Form Group 1'!N63</f>
        <v>0</v>
      </c>
      <c r="O63" s="244" t="str">
        <f>'Order Form Group 1'!O63</f>
        <v xml:space="preserve">   M²</v>
      </c>
      <c r="P63" s="244">
        <f>'Order Form Group 1'!P63</f>
        <v>0</v>
      </c>
    </row>
    <row r="64" spans="1:16" ht="20.100000000000001" customHeight="1" x14ac:dyDescent="0.25">
      <c r="A64" s="1"/>
      <c r="B64" s="86" t="str">
        <f>'Order Form Group 1'!B64</f>
        <v>EA13N27</v>
      </c>
      <c r="C64" s="19">
        <f>'Order Form Group 1'!C64</f>
        <v>2700</v>
      </c>
      <c r="D64" s="18" t="str">
        <f>'Order Form Group 1'!D64</f>
        <v>TE/TE</v>
      </c>
      <c r="E64" s="209"/>
      <c r="F64" s="210"/>
      <c r="G64" s="205">
        <f>(C64/1000*1.2*E64)</f>
        <v>0</v>
      </c>
      <c r="H64" s="206"/>
      <c r="I64" s="8"/>
      <c r="J64" s="86" t="str">
        <f>'Order Form Group 1'!J64</f>
        <v>EF16N24</v>
      </c>
      <c r="K64" s="19">
        <f>'Order Form Group 1'!K64</f>
        <v>2400</v>
      </c>
      <c r="L64" s="18" t="str">
        <f>'Order Form Group 1'!L64</f>
        <v>TE/TE</v>
      </c>
      <c r="M64" s="265"/>
      <c r="N64" s="266"/>
      <c r="O64" s="205">
        <f>(K64/1000*1.2*M64)</f>
        <v>0</v>
      </c>
      <c r="P64" s="206"/>
    </row>
    <row r="65" spans="1:19" ht="20.100000000000001" customHeight="1" x14ac:dyDescent="0.25">
      <c r="A65" s="1"/>
      <c r="B65" s="86" t="str">
        <f>'Order Form Group 1'!B65</f>
        <v>EA13N30</v>
      </c>
      <c r="C65" s="19">
        <f>'Order Form Group 1'!C65</f>
        <v>3000</v>
      </c>
      <c r="D65" s="18" t="str">
        <f>'Order Form Group 1'!D65</f>
        <v>TE/TE</v>
      </c>
      <c r="E65" s="209"/>
      <c r="F65" s="210"/>
      <c r="G65" s="205">
        <f>(C65/1000*1.2*E65)</f>
        <v>0</v>
      </c>
      <c r="H65" s="206"/>
      <c r="I65" s="8"/>
      <c r="J65" s="86" t="str">
        <f>'Order Form Group 1'!J65</f>
        <v>EF16N27</v>
      </c>
      <c r="K65" s="19">
        <f>'Order Form Group 1'!K65</f>
        <v>2700</v>
      </c>
      <c r="L65" s="18" t="str">
        <f>'Order Form Group 1'!L65</f>
        <v>TE/TE</v>
      </c>
      <c r="M65" s="265"/>
      <c r="N65" s="266"/>
      <c r="O65" s="205">
        <f>(K65/1000*1.2*M65)</f>
        <v>0</v>
      </c>
      <c r="P65" s="206"/>
    </row>
    <row r="66" spans="1:19" ht="20.100000000000001" customHeight="1" x14ac:dyDescent="0.25">
      <c r="A66" s="1"/>
      <c r="B66" s="86" t="str">
        <f>'Order Form Group 1'!B66</f>
        <v>EA13N36</v>
      </c>
      <c r="C66" s="19">
        <f>'Order Form Group 1'!C66</f>
        <v>3600</v>
      </c>
      <c r="D66" s="19" t="str">
        <f>'Order Form Group 1'!D66</f>
        <v>TE/TE</v>
      </c>
      <c r="E66" s="209"/>
      <c r="F66" s="210"/>
      <c r="G66" s="205">
        <f>(C66/1000*1.2*E66)</f>
        <v>0</v>
      </c>
      <c r="H66" s="206"/>
      <c r="I66" s="8"/>
      <c r="J66" s="86" t="str">
        <f>'Order Form Group 1'!J66</f>
        <v>EF16N30</v>
      </c>
      <c r="K66" s="19">
        <f>'Order Form Group 1'!K66</f>
        <v>3000</v>
      </c>
      <c r="L66" s="19" t="str">
        <f>'Order Form Group 1'!L66</f>
        <v>TE/TE</v>
      </c>
      <c r="M66" s="265"/>
      <c r="N66" s="266"/>
      <c r="O66" s="205">
        <f>(K66/1000*1.2*M66)</f>
        <v>0</v>
      </c>
      <c r="P66" s="206"/>
    </row>
    <row r="67" spans="1:19" ht="9.6" customHeight="1" x14ac:dyDescent="0.25">
      <c r="A67" s="1"/>
      <c r="B67" s="23"/>
      <c r="C67" s="23"/>
      <c r="D67" s="23"/>
      <c r="E67" s="23"/>
      <c r="F67" s="23"/>
      <c r="G67" s="23"/>
      <c r="H67" s="23"/>
      <c r="I67" s="23"/>
      <c r="J67" s="31"/>
      <c r="K67" s="31"/>
      <c r="L67" s="31"/>
      <c r="M67" s="21"/>
      <c r="N67" s="21"/>
      <c r="O67" s="21"/>
      <c r="P67" s="21"/>
    </row>
    <row r="68" spans="1:19" ht="18" customHeight="1" x14ac:dyDescent="0.25">
      <c r="A68" s="1"/>
      <c r="B68" s="319" t="str">
        <f ca="1">CONCATENATE("Group ",_xlfn.SHEET(),"    ORDER SUMMARY")</f>
        <v>Group 2    ORDER SUMMARY</v>
      </c>
      <c r="C68" s="319"/>
      <c r="D68" s="319"/>
      <c r="E68" s="319"/>
      <c r="F68" s="319"/>
      <c r="G68" s="319"/>
      <c r="H68" s="319"/>
      <c r="I68" s="22"/>
      <c r="J68" s="319" t="str">
        <f ca="1">CONCATENATE("Group ",_xlfn.SHEET(),"    ORDER SUMMARY")</f>
        <v>Group 2    ORDER SUMMARY</v>
      </c>
      <c r="K68" s="319"/>
      <c r="L68" s="319"/>
      <c r="M68" s="319"/>
      <c r="N68" s="319"/>
      <c r="O68" s="319"/>
      <c r="P68" s="319"/>
    </row>
    <row r="69" spans="1:19" ht="20.100000000000001" customHeight="1" x14ac:dyDescent="0.25">
      <c r="A69" s="1"/>
      <c r="B69" s="216" t="s">
        <v>49</v>
      </c>
      <c r="C69" s="216"/>
      <c r="D69" s="216"/>
      <c r="E69" s="216" t="s">
        <v>16</v>
      </c>
      <c r="F69" s="216"/>
      <c r="G69" s="216" t="s">
        <v>158</v>
      </c>
      <c r="H69" s="216"/>
      <c r="I69" s="23"/>
      <c r="J69" s="216" t="s">
        <v>49</v>
      </c>
      <c r="K69" s="216"/>
      <c r="L69" s="216"/>
      <c r="M69" s="216" t="s">
        <v>16</v>
      </c>
      <c r="N69" s="216"/>
      <c r="O69" s="216" t="s">
        <v>158</v>
      </c>
      <c r="P69" s="216"/>
    </row>
    <row r="70" spans="1:19" ht="15.95" customHeight="1" x14ac:dyDescent="0.25">
      <c r="A70" s="1"/>
      <c r="B70" s="295" t="str">
        <f>'Order Form Group 1'!B70</f>
        <v>10mm EPB®  Standard</v>
      </c>
      <c r="C70" s="295"/>
      <c r="D70" s="296"/>
      <c r="E70" s="291">
        <f>SUM(E20:F27,E30:F35)</f>
        <v>0</v>
      </c>
      <c r="F70" s="292"/>
      <c r="G70" s="282">
        <f>SUM(G20:H27,G30:H35)</f>
        <v>0</v>
      </c>
      <c r="H70" s="283"/>
      <c r="I70" s="23"/>
      <c r="J70" s="315" t="str">
        <f>'Order Form Group 1'!J70</f>
        <v>10mm EPB CeilingSmart® : Spans 600mm battens</v>
      </c>
      <c r="K70" s="315"/>
      <c r="L70" s="316"/>
      <c r="M70" s="320">
        <f>SUM(M20:N27)</f>
        <v>0</v>
      </c>
      <c r="N70" s="321"/>
      <c r="O70" s="282">
        <f>SUM(O20:P27)</f>
        <v>0</v>
      </c>
      <c r="P70" s="283"/>
    </row>
    <row r="71" spans="1:19" ht="15.95" customHeight="1" x14ac:dyDescent="0.25">
      <c r="A71" s="1"/>
      <c r="B71" s="301" t="str">
        <f>'Order Form Group 1'!B71</f>
        <v>10mm EPB®  Standard   WIDE x 1350mm</v>
      </c>
      <c r="C71" s="301"/>
      <c r="D71" s="302"/>
      <c r="E71" s="293">
        <f>SUM(E38:F40)</f>
        <v>0</v>
      </c>
      <c r="F71" s="294"/>
      <c r="G71" s="282">
        <f>SUM(G38:H40)</f>
        <v>0</v>
      </c>
      <c r="H71" s="283"/>
      <c r="I71" s="23"/>
      <c r="J71" s="317" t="str">
        <f>'Order Form Group 1'!J71</f>
        <v>13mm EPB® Standard</v>
      </c>
      <c r="K71" s="317"/>
      <c r="L71" s="318"/>
      <c r="M71" s="293">
        <f>SUM(M30:N37)</f>
        <v>0</v>
      </c>
      <c r="N71" s="294"/>
      <c r="O71" s="282">
        <f>SUM(O30:P37)</f>
        <v>0</v>
      </c>
      <c r="P71" s="283"/>
    </row>
    <row r="72" spans="1:19" ht="15.95" customHeight="1" x14ac:dyDescent="0.25">
      <c r="A72" s="1"/>
      <c r="B72" s="303" t="str">
        <f>'Order Form Group 1'!B72</f>
        <v>10mm EPB BraceSmart® &amp; EPB  NoiseSmart®</v>
      </c>
      <c r="C72" s="303"/>
      <c r="D72" s="304"/>
      <c r="E72" s="202">
        <f>SUM(E43:F48)</f>
        <v>0</v>
      </c>
      <c r="F72" s="203"/>
      <c r="G72" s="282">
        <f>SUM(G43:H48)</f>
        <v>0</v>
      </c>
      <c r="H72" s="283"/>
      <c r="I72" s="23"/>
      <c r="J72" s="303" t="str">
        <f>'Order Form Group 1'!J72</f>
        <v>13mm EPB BraceSmart® &amp; EPB  NoiseSmart®</v>
      </c>
      <c r="K72" s="303"/>
      <c r="L72" s="304"/>
      <c r="M72" s="202">
        <f>SUM(M40:N44)</f>
        <v>0</v>
      </c>
      <c r="N72" s="203"/>
      <c r="O72" s="282">
        <f>SUM(O40:P44)</f>
        <v>0</v>
      </c>
      <c r="P72" s="283"/>
    </row>
    <row r="73" spans="1:19" ht="15.95" customHeight="1" x14ac:dyDescent="0.25">
      <c r="A73" s="1"/>
      <c r="B73" s="303" t="str">
        <f>'Order Form Group 1'!B73</f>
        <v>10mm EPB Brace &amp; NoiseSmart®  WIDE x 1350mm</v>
      </c>
      <c r="C73" s="303"/>
      <c r="D73" s="304"/>
      <c r="E73" s="299">
        <f>SUM(E51)</f>
        <v>0</v>
      </c>
      <c r="F73" s="300"/>
      <c r="G73" s="282">
        <f>SUM(G51)</f>
        <v>0</v>
      </c>
      <c r="H73" s="283"/>
      <c r="I73" s="23"/>
      <c r="J73" s="289" t="str">
        <f>'Order Form Group 1'!J73</f>
        <v>10mm EPB FireSmart®</v>
      </c>
      <c r="K73" s="289"/>
      <c r="L73" s="290"/>
      <c r="M73" s="297">
        <f>SUM(M47:N54)</f>
        <v>0</v>
      </c>
      <c r="N73" s="298"/>
      <c r="O73" s="282">
        <f>SUM(O47:P54)</f>
        <v>0</v>
      </c>
      <c r="P73" s="283"/>
    </row>
    <row r="74" spans="1:19" ht="15.95" customHeight="1" x14ac:dyDescent="0.25">
      <c r="A74" s="1"/>
      <c r="B74" s="287" t="str">
        <f>'Order Form Group 1'!B74</f>
        <v>10mm EPB AquaSmart®</v>
      </c>
      <c r="C74" s="287"/>
      <c r="D74" s="288"/>
      <c r="E74" s="342">
        <f>SUM(E55:F60)</f>
        <v>0</v>
      </c>
      <c r="F74" s="343"/>
      <c r="G74" s="282">
        <f>SUM(G55:H60)</f>
        <v>0</v>
      </c>
      <c r="H74" s="283"/>
      <c r="I74" s="23"/>
      <c r="J74" s="289" t="str">
        <f>'Order Form Group 1'!J74</f>
        <v>13mm EPB FireSmart®</v>
      </c>
      <c r="K74" s="289"/>
      <c r="L74" s="290"/>
      <c r="M74" s="297">
        <f>SUM(M57:N61)</f>
        <v>0</v>
      </c>
      <c r="N74" s="298"/>
      <c r="O74" s="282">
        <f>SUM(O57:P61)</f>
        <v>0</v>
      </c>
      <c r="P74" s="283"/>
    </row>
    <row r="75" spans="1:19" ht="15.95" customHeight="1" x14ac:dyDescent="0.25">
      <c r="A75" s="1"/>
      <c r="B75" s="287" t="str">
        <f>'Order Form Group 1'!B75</f>
        <v>13mm EPB AquaSmart®</v>
      </c>
      <c r="C75" s="287"/>
      <c r="D75" s="288"/>
      <c r="E75" s="305">
        <f>SUM(E63:F66)</f>
        <v>0</v>
      </c>
      <c r="F75" s="306"/>
      <c r="G75" s="282">
        <f>SUM(G63:H66)</f>
        <v>0</v>
      </c>
      <c r="H75" s="283"/>
      <c r="I75" s="23"/>
      <c r="J75" s="289" t="str">
        <f>'Order Form Group 1'!J75</f>
        <v>16mm EPB FireSmart®</v>
      </c>
      <c r="K75" s="289"/>
      <c r="L75" s="290"/>
      <c r="M75" s="297">
        <f>SUM(M64:N66)</f>
        <v>0</v>
      </c>
      <c r="N75" s="298"/>
      <c r="O75" s="282">
        <f>SUM(O64:P66)</f>
        <v>0</v>
      </c>
      <c r="P75" s="283"/>
      <c r="R75" s="107"/>
      <c r="S75" s="107"/>
    </row>
    <row r="76" spans="1:19" ht="9.6" customHeight="1" thickBot="1" x14ac:dyDescent="0.3">
      <c r="A76" s="1"/>
      <c r="B76" s="24"/>
      <c r="C76" s="24"/>
      <c r="D76" s="24"/>
      <c r="E76" s="25"/>
      <c r="F76" s="25"/>
      <c r="G76" s="12"/>
      <c r="H76" s="12"/>
      <c r="I76" s="23"/>
      <c r="J76" s="98"/>
      <c r="K76" s="98"/>
      <c r="L76" s="98"/>
      <c r="M76" s="25"/>
      <c r="N76" s="25"/>
      <c r="O76" s="12"/>
      <c r="P76" s="12"/>
    </row>
    <row r="77" spans="1:19" ht="18" customHeight="1" thickBot="1" x14ac:dyDescent="0.35">
      <c r="A77" s="1"/>
      <c r="B77" s="26"/>
      <c r="C77" s="27"/>
      <c r="D77" s="27"/>
      <c r="E77" s="27"/>
      <c r="F77" s="27"/>
      <c r="G77" s="27"/>
      <c r="H77" s="27"/>
      <c r="I77" s="27"/>
      <c r="J77" s="27"/>
      <c r="K77" s="28" t="str">
        <f ca="1">CONCATENATE("Group ",_xlfn.SHEET())</f>
        <v>Group 2</v>
      </c>
      <c r="L77" s="29" t="s">
        <v>103</v>
      </c>
      <c r="M77" s="333">
        <f>SUM(E70:F75,M70:N75)</f>
        <v>0</v>
      </c>
      <c r="N77" s="334"/>
      <c r="O77" s="331" t="str">
        <f>IF(SUM(G70:H75,O70:P75)=0,"",SUM(G70:H75,O70:P75))</f>
        <v/>
      </c>
      <c r="P77" s="332"/>
    </row>
    <row r="78" spans="1:19" ht="6.95" customHeight="1" x14ac:dyDescent="0.25">
      <c r="A78" s="1"/>
      <c r="B78" s="30"/>
      <c r="C78" s="30"/>
      <c r="D78" s="30"/>
      <c r="E78" s="23"/>
      <c r="F78" s="23"/>
      <c r="G78" s="23"/>
      <c r="H78" s="23"/>
      <c r="I78" s="23"/>
      <c r="J78" s="30"/>
      <c r="K78" s="30"/>
      <c r="L78" s="30"/>
      <c r="M78" s="20"/>
      <c r="N78" s="20"/>
      <c r="O78" s="20"/>
      <c r="P78" s="20"/>
    </row>
    <row r="79" spans="1:19" ht="16.5" customHeight="1" x14ac:dyDescent="0.25">
      <c r="A79" s="1"/>
      <c r="B79" s="322" t="str">
        <f>'Order Form Group 1'!B79</f>
        <v>For further assistance:  Phone: 0800 353 742  or Email:</v>
      </c>
      <c r="C79" s="322"/>
      <c r="D79" s="322"/>
      <c r="E79" s="346" t="str">
        <f>'Order Form Group 1'!E79</f>
        <v>info@epb.co.nz</v>
      </c>
      <c r="F79" s="346"/>
      <c r="G79" s="325" t="str">
        <f>'Order Form Group 1'!G79</f>
        <v>or visit Website:</v>
      </c>
      <c r="H79" s="325"/>
      <c r="I79" s="344" t="str">
        <f>'Order Form Group 1'!J79</f>
        <v>www.epb.co.nz</v>
      </c>
      <c r="J79" s="345"/>
      <c r="K79" s="1"/>
      <c r="L79" s="1"/>
      <c r="M79" s="1"/>
      <c r="N79" s="49">
        <f>DROPDOWN!T98</f>
        <v>0</v>
      </c>
      <c r="O79" s="48" t="str">
        <f>DROPDOWN!U97</f>
        <v>Kilos</v>
      </c>
      <c r="P79" s="2"/>
    </row>
    <row r="80" spans="1:19" ht="20.100000000000001" customHeight="1" x14ac:dyDescent="0.25">
      <c r="A80" s="1"/>
      <c r="B80" s="60"/>
      <c r="C80" s="1"/>
      <c r="D80" s="1"/>
      <c r="E80" s="1"/>
      <c r="F80" s="1"/>
      <c r="G80" s="1"/>
      <c r="H80" s="1"/>
      <c r="I80" s="1"/>
      <c r="J80" s="1"/>
      <c r="K80" s="1"/>
      <c r="L80" s="1"/>
      <c r="M80" s="69"/>
      <c r="N80" s="11"/>
      <c r="O80" s="11"/>
      <c r="P80" s="11"/>
    </row>
    <row r="81" spans="1:111" ht="19.149999999999999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</row>
    <row r="82" spans="1:111" s="14" customFormat="1" ht="20.100000000000001" customHeight="1" x14ac:dyDescent="0.3">
      <c r="A82" s="55"/>
      <c r="B82" s="337" t="s">
        <v>220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106"/>
      <c r="R82" s="106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</row>
    <row r="83" spans="1:11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1"/>
      <c r="N83" s="21"/>
      <c r="O83" s="21"/>
      <c r="P83" s="21"/>
      <c r="Q83" s="44"/>
      <c r="R83" s="44"/>
    </row>
    <row r="84" spans="1:111" ht="15.75" x14ac:dyDescent="0.25">
      <c r="A84" s="1"/>
      <c r="B84" s="313" t="s">
        <v>118</v>
      </c>
      <c r="C84" s="313"/>
      <c r="D84" s="313"/>
      <c r="E84" s="313"/>
      <c r="F84" s="313"/>
      <c r="G84" s="313"/>
      <c r="H84" s="313"/>
      <c r="I84" s="32"/>
      <c r="J84" s="313" t="s">
        <v>118</v>
      </c>
      <c r="K84" s="313"/>
      <c r="L84" s="313"/>
      <c r="M84" s="313"/>
      <c r="N84" s="313"/>
      <c r="O84" s="313"/>
      <c r="P84" s="313"/>
    </row>
    <row r="85" spans="1:111" ht="15.75" x14ac:dyDescent="0.25">
      <c r="A85" s="1"/>
      <c r="B85" s="216" t="s">
        <v>49</v>
      </c>
      <c r="C85" s="216"/>
      <c r="D85" s="216"/>
      <c r="E85" s="216" t="s">
        <v>16</v>
      </c>
      <c r="F85" s="216"/>
      <c r="G85" s="216" t="s">
        <v>158</v>
      </c>
      <c r="H85" s="216"/>
      <c r="I85" s="23"/>
      <c r="J85" s="216" t="s">
        <v>49</v>
      </c>
      <c r="K85" s="216"/>
      <c r="L85" s="216"/>
      <c r="M85" s="216" t="s">
        <v>16</v>
      </c>
      <c r="N85" s="216"/>
      <c r="O85" s="216" t="s">
        <v>158</v>
      </c>
      <c r="P85" s="216"/>
    </row>
    <row r="86" spans="1:111" ht="15.95" customHeight="1" x14ac:dyDescent="0.25">
      <c r="A86" s="1"/>
      <c r="B86" s="295" t="str">
        <f t="shared" ref="B86:B89" si="9">B70</f>
        <v>10mm EPB®  Standard</v>
      </c>
      <c r="C86" s="295"/>
      <c r="D86" s="296"/>
      <c r="E86" s="291">
        <f>'Order Form Group 1'!E70+'Order Form Group 2'!E70+'Order Form Group 3'!E70+'Order Form Group 4'!E70</f>
        <v>0</v>
      </c>
      <c r="F86" s="292"/>
      <c r="G86" s="282">
        <f>'Order Form Group 1'!G70+'Order Form Group 2'!G70+'Order Form Group 3'!G70+'Order Form Group 4'!G70</f>
        <v>0</v>
      </c>
      <c r="H86" s="283"/>
      <c r="I86" s="23"/>
      <c r="J86" s="315" t="str">
        <f t="shared" ref="J86:J87" si="10">J70</f>
        <v>10mm EPB CeilingSmart® : Spans 600mm battens</v>
      </c>
      <c r="K86" s="315"/>
      <c r="L86" s="316"/>
      <c r="M86" s="320">
        <f>'Order Form Group 1'!M70+'Order Form Group 2'!M70+'Order Form Group 3'!M70+'Order Form Group 4'!M70</f>
        <v>0</v>
      </c>
      <c r="N86" s="321"/>
      <c r="O86" s="282">
        <f>'Order Form Group 1'!O70+'Order Form Group 2'!O70+'Order Form Group 3'!O70+'Order Form Group 4'!O70</f>
        <v>0</v>
      </c>
      <c r="P86" s="283"/>
    </row>
    <row r="87" spans="1:111" ht="15.95" customHeight="1" x14ac:dyDescent="0.25">
      <c r="A87" s="1"/>
      <c r="B87" s="301" t="str">
        <f t="shared" si="9"/>
        <v>10mm EPB®  Standard   WIDE x 1350mm</v>
      </c>
      <c r="C87" s="301"/>
      <c r="D87" s="302"/>
      <c r="E87" s="293">
        <f>'Order Form Group 1'!E71+'Order Form Group 2'!E71+'Order Form Group 3'!E71+'Order Form Group 4'!E71</f>
        <v>0</v>
      </c>
      <c r="F87" s="294"/>
      <c r="G87" s="282">
        <f>'Order Form Group 1'!G71+'Order Form Group 2'!G71+'Order Form Group 3'!G71+'Order Form Group 4'!G71</f>
        <v>0</v>
      </c>
      <c r="H87" s="283"/>
      <c r="I87" s="23"/>
      <c r="J87" s="317" t="str">
        <f t="shared" si="10"/>
        <v>13mm EPB® Standard</v>
      </c>
      <c r="K87" s="317"/>
      <c r="L87" s="318"/>
      <c r="M87" s="293">
        <f>'Order Form Group 1'!M71+'Order Form Group 2'!M71+'Order Form Group 3'!M71+'Order Form Group 4'!M71</f>
        <v>0</v>
      </c>
      <c r="N87" s="294"/>
      <c r="O87" s="282">
        <f>'Order Form Group 1'!O71+'Order Form Group 2'!O71+'Order Form Group 3'!O71+'Order Form Group 4'!O71</f>
        <v>0</v>
      </c>
      <c r="P87" s="283"/>
    </row>
    <row r="88" spans="1:111" ht="15.95" customHeight="1" x14ac:dyDescent="0.25">
      <c r="A88" s="1"/>
      <c r="B88" s="303" t="str">
        <f t="shared" si="9"/>
        <v>10mm EPB BraceSmart® &amp; EPB  NoiseSmart®</v>
      </c>
      <c r="C88" s="303"/>
      <c r="D88" s="304"/>
      <c r="E88" s="202">
        <f>'Order Form Group 1'!E72+'Order Form Group 2'!E72+'Order Form Group 3'!E72+'Order Form Group 4'!E72</f>
        <v>0</v>
      </c>
      <c r="F88" s="203"/>
      <c r="G88" s="282">
        <f>'Order Form Group 1'!G72+'Order Form Group 2'!G72+'Order Form Group 3'!G72+'Order Form Group 4'!G72</f>
        <v>0</v>
      </c>
      <c r="H88" s="283"/>
      <c r="I88" s="23"/>
      <c r="J88" s="303" t="str">
        <f>J72</f>
        <v>13mm EPB BraceSmart® &amp; EPB  NoiseSmart®</v>
      </c>
      <c r="K88" s="303"/>
      <c r="L88" s="304"/>
      <c r="M88" s="202">
        <f>'Order Form Group 1'!M72+'Order Form Group 2'!M72+'Order Form Group 3'!M72+'Order Form Group 4'!M72</f>
        <v>0</v>
      </c>
      <c r="N88" s="203"/>
      <c r="O88" s="282">
        <f>'Order Form Group 1'!O72+'Order Form Group 2'!O72+'Order Form Group 3'!O72+'Order Form Group 4'!O72</f>
        <v>0</v>
      </c>
      <c r="P88" s="283"/>
    </row>
    <row r="89" spans="1:111" ht="15.95" customHeight="1" x14ac:dyDescent="0.25">
      <c r="A89" s="1"/>
      <c r="B89" s="303" t="str">
        <f t="shared" si="9"/>
        <v>10mm EPB Brace &amp; NoiseSmart®  WIDE x 1350mm</v>
      </c>
      <c r="C89" s="303"/>
      <c r="D89" s="304"/>
      <c r="E89" s="299">
        <f>'Order Form Group 1'!E73+'Order Form Group 2'!E73+'Order Form Group 3'!E73+'Order Form Group 4'!E73</f>
        <v>0</v>
      </c>
      <c r="F89" s="300"/>
      <c r="G89" s="282">
        <f>'Order Form Group 1'!G73+'Order Form Group 2'!G73+'Order Form Group 3'!G73+'Order Form Group 4'!G73</f>
        <v>0</v>
      </c>
      <c r="H89" s="283"/>
      <c r="I89" s="23"/>
      <c r="J89" s="289" t="str">
        <f>J73</f>
        <v>10mm EPB FireSmart®</v>
      </c>
      <c r="K89" s="289"/>
      <c r="L89" s="290"/>
      <c r="M89" s="297">
        <f>'Order Form Group 1'!M73+'Order Form Group 2'!M73+'Order Form Group 3'!M73+'Order Form Group 4'!M73</f>
        <v>0</v>
      </c>
      <c r="N89" s="298"/>
      <c r="O89" s="282">
        <f>'Order Form Group 1'!O73+'Order Form Group 2'!O73+'Order Form Group 3'!O73+'Order Form Group 4'!O73</f>
        <v>0</v>
      </c>
      <c r="P89" s="283"/>
    </row>
    <row r="90" spans="1:111" ht="15.95" customHeight="1" x14ac:dyDescent="0.25">
      <c r="A90" s="1"/>
      <c r="B90" s="287" t="str">
        <f>B74</f>
        <v>10mm EPB AquaSmart®</v>
      </c>
      <c r="C90" s="287"/>
      <c r="D90" s="288"/>
      <c r="E90" s="342">
        <f>'Order Form Group 1'!E74+'Order Form Group 2'!E74+'Order Form Group 3'!E74+'Order Form Group 4'!E74</f>
        <v>0</v>
      </c>
      <c r="F90" s="343"/>
      <c r="G90" s="282">
        <f>'Order Form Group 1'!G74+'Order Form Group 2'!G74+'Order Form Group 3'!G74+'Order Form Group 4'!G74</f>
        <v>0</v>
      </c>
      <c r="H90" s="283"/>
      <c r="I90" s="23"/>
      <c r="J90" s="289" t="str">
        <f>J74</f>
        <v>13mm EPB FireSmart®</v>
      </c>
      <c r="K90" s="289"/>
      <c r="L90" s="290"/>
      <c r="M90" s="297">
        <f>'Order Form Group 1'!M74+'Order Form Group 2'!M74+'Order Form Group 3'!M74+'Order Form Group 4'!M74</f>
        <v>0</v>
      </c>
      <c r="N90" s="298"/>
      <c r="O90" s="282">
        <f>'Order Form Group 1'!O74+'Order Form Group 2'!O74+'Order Form Group 3'!O74+'Order Form Group 4'!O74</f>
        <v>0</v>
      </c>
      <c r="P90" s="283"/>
    </row>
    <row r="91" spans="1:111" ht="15.95" customHeight="1" x14ac:dyDescent="0.25">
      <c r="A91" s="1"/>
      <c r="B91" s="287" t="str">
        <f>B75</f>
        <v>13mm EPB AquaSmart®</v>
      </c>
      <c r="C91" s="287"/>
      <c r="D91" s="288"/>
      <c r="E91" s="305">
        <f>'Order Form Group 1'!E75+'Order Form Group 2'!E75+'Order Form Group 3'!E75+'Order Form Group 4'!E75</f>
        <v>0</v>
      </c>
      <c r="F91" s="306"/>
      <c r="G91" s="282">
        <f>'Order Form Group 1'!G75+'Order Form Group 2'!G75+'Order Form Group 3'!G75+'Order Form Group 4'!G75</f>
        <v>0</v>
      </c>
      <c r="H91" s="283"/>
      <c r="I91" s="23"/>
      <c r="J91" s="289" t="str">
        <f>J75</f>
        <v>16mm EPB FireSmart®</v>
      </c>
      <c r="K91" s="289"/>
      <c r="L91" s="290"/>
      <c r="M91" s="297">
        <f>'Order Form Group 1'!M75+'Order Form Group 2'!M75+'Order Form Group 3'!M75+'Order Form Group 4'!M75</f>
        <v>0</v>
      </c>
      <c r="N91" s="298"/>
      <c r="O91" s="282">
        <f>'Order Form Group 1'!O75+'Order Form Group 2'!O75+'Order Form Group 3'!O75+'Order Form Group 4'!O75</f>
        <v>0</v>
      </c>
      <c r="P91" s="283"/>
      <c r="R91" s="107"/>
      <c r="S91" s="107"/>
    </row>
    <row r="92" spans="1:111" ht="9.6" customHeight="1" thickBot="1" x14ac:dyDescent="0.3">
      <c r="A92" s="1"/>
      <c r="B92" s="24"/>
      <c r="C92" s="24"/>
      <c r="D92" s="24"/>
      <c r="E92" s="25"/>
      <c r="F92" s="25"/>
      <c r="G92" s="12"/>
      <c r="H92" s="12"/>
      <c r="I92" s="23"/>
      <c r="J92" s="98"/>
      <c r="K92" s="98"/>
      <c r="L92" s="98"/>
      <c r="M92" s="25"/>
      <c r="N92" s="25"/>
      <c r="O92" s="12"/>
      <c r="P92" s="12"/>
    </row>
    <row r="93" spans="1:111" ht="19.5" thickBot="1" x14ac:dyDescent="0.35">
      <c r="A93" s="1"/>
      <c r="B93" s="33"/>
      <c r="C93" s="34"/>
      <c r="D93" s="34"/>
      <c r="E93" s="34"/>
      <c r="F93" s="34"/>
      <c r="G93" s="34"/>
      <c r="H93" s="34"/>
      <c r="I93" s="34"/>
      <c r="J93" s="330" t="s">
        <v>117</v>
      </c>
      <c r="K93" s="330"/>
      <c r="L93" s="35" t="s">
        <v>103</v>
      </c>
      <c r="M93" s="333">
        <f>SUM(E86:F91,M86:N91)</f>
        <v>0</v>
      </c>
      <c r="N93" s="334"/>
      <c r="O93" s="331" t="str">
        <f>IF(SUM(G86:H91,O86:P91)=0,"",SUM(G86:H91,O86:P91))</f>
        <v/>
      </c>
      <c r="P93" s="332"/>
    </row>
    <row r="94" spans="1:111" ht="6.9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11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21"/>
      <c r="N95" s="49">
        <f>DROPDOWN!T127</f>
        <v>0</v>
      </c>
      <c r="O95" s="48" t="str">
        <f>DROPDOWN!U126</f>
        <v>Kilos</v>
      </c>
    </row>
    <row r="96" spans="1:111" s="43" customFormat="1" ht="15" customHeight="1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169"/>
      <c r="N96" s="169"/>
      <c r="O96" s="169"/>
      <c r="P96" s="169"/>
    </row>
    <row r="97" spans="13:16" s="43" customFormat="1" ht="15" customHeight="1" x14ac:dyDescent="0.25">
      <c r="M97" s="161"/>
      <c r="N97" s="161"/>
      <c r="O97" s="161"/>
      <c r="P97" s="161"/>
    </row>
    <row r="98" spans="13:16" s="43" customFormat="1" ht="15" customHeight="1" x14ac:dyDescent="0.25">
      <c r="M98" s="161"/>
      <c r="N98" s="161"/>
      <c r="O98" s="161"/>
      <c r="P98" s="161"/>
    </row>
    <row r="99" spans="13:16" s="43" customFormat="1" ht="15" customHeight="1" x14ac:dyDescent="0.25">
      <c r="M99" s="161"/>
      <c r="N99" s="161"/>
      <c r="O99" s="161"/>
      <c r="P99" s="161"/>
    </row>
    <row r="100" spans="13:16" s="43" customFormat="1" ht="15" customHeight="1" x14ac:dyDescent="0.25">
      <c r="M100" s="161"/>
      <c r="N100" s="161"/>
      <c r="O100" s="161"/>
      <c r="P100" s="161"/>
    </row>
    <row r="101" spans="13:16" s="43" customFormat="1" ht="15" customHeight="1" x14ac:dyDescent="0.25">
      <c r="M101" s="161"/>
      <c r="N101" s="161"/>
      <c r="O101" s="161"/>
      <c r="P101" s="161"/>
    </row>
    <row r="102" spans="13:16" s="43" customFormat="1" ht="15" customHeight="1" x14ac:dyDescent="0.25">
      <c r="M102" s="161"/>
      <c r="N102" s="161"/>
      <c r="O102" s="161"/>
      <c r="P102" s="161"/>
    </row>
    <row r="103" spans="13:16" s="43" customFormat="1" ht="15" customHeight="1" x14ac:dyDescent="0.25">
      <c r="M103" s="161"/>
      <c r="N103" s="161"/>
      <c r="O103" s="161"/>
      <c r="P103" s="161"/>
    </row>
    <row r="104" spans="13:16" s="43" customFormat="1" ht="15" customHeight="1" x14ac:dyDescent="0.25">
      <c r="M104" s="161"/>
      <c r="N104" s="161"/>
      <c r="O104" s="161"/>
      <c r="P104" s="161"/>
    </row>
    <row r="105" spans="13:16" s="43" customFormat="1" ht="15" customHeight="1" x14ac:dyDescent="0.25">
      <c r="M105" s="161"/>
      <c r="N105" s="161"/>
      <c r="O105" s="161"/>
      <c r="P105" s="161"/>
    </row>
    <row r="106" spans="13:16" s="43" customFormat="1" ht="15" customHeight="1" x14ac:dyDescent="0.25">
      <c r="M106" s="161"/>
      <c r="N106" s="161"/>
      <c r="O106" s="161"/>
      <c r="P106" s="161"/>
    </row>
    <row r="107" spans="13:16" s="43" customFormat="1" ht="15" customHeight="1" x14ac:dyDescent="0.25">
      <c r="M107" s="161"/>
      <c r="N107" s="161"/>
      <c r="O107" s="161"/>
      <c r="P107" s="161"/>
    </row>
    <row r="108" spans="13:16" s="43" customFormat="1" ht="15" customHeight="1" x14ac:dyDescent="0.25">
      <c r="M108" s="161"/>
      <c r="N108" s="161"/>
      <c r="O108" s="161"/>
      <c r="P108" s="161"/>
    </row>
    <row r="109" spans="13:16" s="43" customFormat="1" ht="15" customHeight="1" x14ac:dyDescent="0.25">
      <c r="M109" s="161"/>
      <c r="N109" s="161"/>
      <c r="O109" s="161"/>
      <c r="P109" s="161"/>
    </row>
    <row r="110" spans="13:16" s="43" customFormat="1" ht="15" customHeight="1" x14ac:dyDescent="0.25">
      <c r="M110" s="161"/>
      <c r="N110" s="161"/>
      <c r="O110" s="161"/>
      <c r="P110" s="161"/>
    </row>
    <row r="111" spans="13:16" s="43" customFormat="1" ht="15" customHeight="1" x14ac:dyDescent="0.25">
      <c r="M111" s="161"/>
      <c r="N111" s="161"/>
      <c r="O111" s="161"/>
      <c r="P111" s="161"/>
    </row>
    <row r="112" spans="13:16" s="43" customFormat="1" ht="15" customHeight="1" x14ac:dyDescent="0.25">
      <c r="M112" s="161"/>
      <c r="N112" s="161"/>
      <c r="O112" s="161"/>
      <c r="P112" s="161"/>
    </row>
    <row r="113" spans="13:16" s="43" customFormat="1" x14ac:dyDescent="0.25">
      <c r="M113" s="161"/>
      <c r="N113" s="161"/>
      <c r="O113" s="161"/>
      <c r="P113" s="161"/>
    </row>
    <row r="114" spans="13:16" s="43" customFormat="1" x14ac:dyDescent="0.25">
      <c r="M114" s="161"/>
      <c r="N114" s="161"/>
      <c r="O114" s="161"/>
      <c r="P114" s="161"/>
    </row>
    <row r="115" spans="13:16" s="43" customFormat="1" x14ac:dyDescent="0.25">
      <c r="M115" s="161"/>
      <c r="N115" s="161"/>
      <c r="O115" s="161"/>
      <c r="P115" s="161"/>
    </row>
    <row r="116" spans="13:16" s="43" customFormat="1" x14ac:dyDescent="0.25">
      <c r="M116" s="161"/>
      <c r="N116" s="161"/>
      <c r="O116" s="161"/>
      <c r="P116" s="161"/>
    </row>
    <row r="117" spans="13:16" s="43" customFormat="1" x14ac:dyDescent="0.25">
      <c r="M117" s="161"/>
      <c r="N117" s="161"/>
      <c r="O117" s="161"/>
      <c r="P117" s="161"/>
    </row>
    <row r="118" spans="13:16" s="43" customFormat="1" x14ac:dyDescent="0.25">
      <c r="M118" s="161"/>
      <c r="N118" s="161"/>
      <c r="O118" s="161"/>
      <c r="P118" s="161"/>
    </row>
    <row r="119" spans="13:16" s="43" customFormat="1" x14ac:dyDescent="0.25">
      <c r="M119" s="161"/>
      <c r="N119" s="161"/>
      <c r="O119" s="161"/>
      <c r="P119" s="161"/>
    </row>
    <row r="120" spans="13:16" s="43" customFormat="1" x14ac:dyDescent="0.25">
      <c r="M120" s="161"/>
      <c r="N120" s="161"/>
      <c r="O120" s="161"/>
      <c r="P120" s="161"/>
    </row>
    <row r="121" spans="13:16" s="43" customFormat="1" x14ac:dyDescent="0.25">
      <c r="M121" s="161"/>
      <c r="N121" s="161"/>
      <c r="O121" s="161"/>
      <c r="P121" s="161"/>
    </row>
    <row r="122" spans="13:16" s="43" customFormat="1" x14ac:dyDescent="0.25">
      <c r="M122" s="161"/>
      <c r="N122" s="161"/>
      <c r="O122" s="161"/>
      <c r="P122" s="161"/>
    </row>
    <row r="123" spans="13:16" s="43" customFormat="1" x14ac:dyDescent="0.25">
      <c r="M123" s="161"/>
      <c r="N123" s="161"/>
      <c r="O123" s="161"/>
      <c r="P123" s="161"/>
    </row>
    <row r="124" spans="13:16" s="43" customFormat="1" x14ac:dyDescent="0.25">
      <c r="M124" s="161"/>
      <c r="N124" s="161"/>
      <c r="O124" s="161"/>
      <c r="P124" s="161"/>
    </row>
    <row r="125" spans="13:16" s="43" customFormat="1" x14ac:dyDescent="0.25">
      <c r="M125" s="161"/>
      <c r="N125" s="161"/>
      <c r="O125" s="161"/>
      <c r="P125" s="161"/>
    </row>
    <row r="126" spans="13:16" s="43" customFormat="1" x14ac:dyDescent="0.25">
      <c r="M126" s="161"/>
      <c r="N126" s="161"/>
      <c r="O126" s="161"/>
      <c r="P126" s="161"/>
    </row>
    <row r="127" spans="13:16" s="43" customFormat="1" x14ac:dyDescent="0.25">
      <c r="M127" s="161"/>
      <c r="N127" s="161"/>
      <c r="O127" s="161"/>
      <c r="P127" s="161"/>
    </row>
    <row r="128" spans="13:16" s="43" customFormat="1" x14ac:dyDescent="0.25">
      <c r="M128" s="161"/>
      <c r="N128" s="161"/>
      <c r="O128" s="161"/>
      <c r="P128" s="161"/>
    </row>
    <row r="129" spans="13:16" s="43" customFormat="1" x14ac:dyDescent="0.25">
      <c r="M129" s="161"/>
      <c r="N129" s="161"/>
      <c r="O129" s="161"/>
      <c r="P129" s="161"/>
    </row>
    <row r="130" spans="13:16" s="43" customFormat="1" x14ac:dyDescent="0.25">
      <c r="M130" s="161"/>
      <c r="N130" s="161"/>
      <c r="O130" s="161"/>
      <c r="P130" s="161"/>
    </row>
    <row r="131" spans="13:16" s="43" customFormat="1" x14ac:dyDescent="0.25">
      <c r="M131" s="161"/>
      <c r="N131" s="161"/>
      <c r="O131" s="161"/>
      <c r="P131" s="161"/>
    </row>
    <row r="132" spans="13:16" s="43" customFormat="1" x14ac:dyDescent="0.25">
      <c r="M132" s="161"/>
      <c r="N132" s="161"/>
      <c r="O132" s="161"/>
      <c r="P132" s="161"/>
    </row>
    <row r="133" spans="13:16" s="43" customFormat="1" x14ac:dyDescent="0.25">
      <c r="M133" s="161"/>
      <c r="N133" s="161"/>
      <c r="O133" s="161"/>
      <c r="P133" s="161"/>
    </row>
    <row r="134" spans="13:16" s="43" customFormat="1" x14ac:dyDescent="0.25">
      <c r="M134" s="161"/>
      <c r="N134" s="161"/>
      <c r="O134" s="161"/>
      <c r="P134" s="161"/>
    </row>
    <row r="135" spans="13:16" s="43" customFormat="1" x14ac:dyDescent="0.25">
      <c r="M135" s="161"/>
      <c r="N135" s="161"/>
      <c r="O135" s="161"/>
      <c r="P135" s="161"/>
    </row>
    <row r="136" spans="13:16" s="43" customFormat="1" x14ac:dyDescent="0.25">
      <c r="M136" s="161"/>
      <c r="N136" s="161"/>
      <c r="O136" s="161"/>
      <c r="P136" s="161"/>
    </row>
    <row r="137" spans="13:16" s="43" customFormat="1" x14ac:dyDescent="0.25">
      <c r="M137" s="161"/>
      <c r="N137" s="161"/>
      <c r="O137" s="161"/>
      <c r="P137" s="161"/>
    </row>
    <row r="138" spans="13:16" s="43" customFormat="1" x14ac:dyDescent="0.25">
      <c r="M138" s="161"/>
      <c r="N138" s="161"/>
      <c r="O138" s="161"/>
      <c r="P138" s="161"/>
    </row>
    <row r="139" spans="13:16" s="43" customFormat="1" x14ac:dyDescent="0.25">
      <c r="M139" s="161"/>
      <c r="N139" s="161"/>
      <c r="O139" s="161"/>
      <c r="P139" s="161"/>
    </row>
    <row r="140" spans="13:16" s="43" customFormat="1" x14ac:dyDescent="0.25">
      <c r="M140" s="161"/>
      <c r="N140" s="161"/>
      <c r="O140" s="161"/>
      <c r="P140" s="161"/>
    </row>
    <row r="141" spans="13:16" s="43" customFormat="1" x14ac:dyDescent="0.25">
      <c r="M141" s="161"/>
      <c r="N141" s="161"/>
      <c r="O141" s="161"/>
      <c r="P141" s="161"/>
    </row>
    <row r="142" spans="13:16" s="43" customFormat="1" x14ac:dyDescent="0.25">
      <c r="M142" s="161"/>
      <c r="N142" s="161"/>
      <c r="O142" s="161"/>
      <c r="P142" s="161"/>
    </row>
    <row r="143" spans="13:16" s="43" customFormat="1" x14ac:dyDescent="0.25">
      <c r="M143" s="161"/>
      <c r="N143" s="161"/>
      <c r="O143" s="161"/>
      <c r="P143" s="161"/>
    </row>
    <row r="144" spans="13:16" s="43" customFormat="1" x14ac:dyDescent="0.25">
      <c r="M144" s="161"/>
      <c r="N144" s="161"/>
      <c r="O144" s="161"/>
      <c r="P144" s="161"/>
    </row>
    <row r="145" spans="13:16" s="43" customFormat="1" x14ac:dyDescent="0.25">
      <c r="M145" s="161"/>
      <c r="N145" s="161"/>
      <c r="O145" s="161"/>
      <c r="P145" s="161"/>
    </row>
    <row r="146" spans="13:16" s="43" customFormat="1" x14ac:dyDescent="0.25">
      <c r="M146" s="161"/>
      <c r="N146" s="161"/>
      <c r="O146" s="161"/>
      <c r="P146" s="161"/>
    </row>
    <row r="147" spans="13:16" s="43" customFormat="1" x14ac:dyDescent="0.25">
      <c r="M147" s="161"/>
      <c r="N147" s="161"/>
      <c r="O147" s="161"/>
      <c r="P147" s="161"/>
    </row>
    <row r="148" spans="13:16" s="43" customFormat="1" x14ac:dyDescent="0.25">
      <c r="M148" s="161"/>
      <c r="N148" s="161"/>
      <c r="O148" s="161"/>
      <c r="P148" s="161"/>
    </row>
    <row r="149" spans="13:16" s="43" customFormat="1" x14ac:dyDescent="0.25">
      <c r="M149" s="161"/>
      <c r="N149" s="161"/>
      <c r="O149" s="161"/>
      <c r="P149" s="161"/>
    </row>
    <row r="150" spans="13:16" s="43" customFormat="1" x14ac:dyDescent="0.25">
      <c r="M150" s="161"/>
      <c r="N150" s="161"/>
      <c r="O150" s="161"/>
      <c r="P150" s="161"/>
    </row>
    <row r="151" spans="13:16" s="43" customFormat="1" x14ac:dyDescent="0.25">
      <c r="M151" s="161"/>
      <c r="N151" s="161"/>
      <c r="O151" s="161"/>
      <c r="P151" s="161"/>
    </row>
    <row r="152" spans="13:16" s="43" customFormat="1" x14ac:dyDescent="0.25">
      <c r="M152" s="161"/>
      <c r="N152" s="161"/>
      <c r="O152" s="161"/>
      <c r="P152" s="161"/>
    </row>
    <row r="153" spans="13:16" s="43" customFormat="1" x14ac:dyDescent="0.25">
      <c r="M153" s="161"/>
      <c r="N153" s="161"/>
      <c r="O153" s="161"/>
      <c r="P153" s="161"/>
    </row>
    <row r="154" spans="13:16" s="43" customFormat="1" x14ac:dyDescent="0.25">
      <c r="M154" s="161"/>
      <c r="N154" s="161"/>
      <c r="O154" s="161"/>
      <c r="P154" s="161"/>
    </row>
    <row r="155" spans="13:16" s="43" customFormat="1" x14ac:dyDescent="0.25">
      <c r="M155" s="161"/>
      <c r="N155" s="161"/>
      <c r="O155" s="161"/>
      <c r="P155" s="161"/>
    </row>
    <row r="156" spans="13:16" s="43" customFormat="1" x14ac:dyDescent="0.25">
      <c r="M156" s="161"/>
      <c r="N156" s="161"/>
      <c r="O156" s="161"/>
      <c r="P156" s="161"/>
    </row>
    <row r="157" spans="13:16" s="43" customFormat="1" x14ac:dyDescent="0.25">
      <c r="M157" s="161"/>
      <c r="N157" s="161"/>
      <c r="O157" s="161"/>
      <c r="P157" s="161"/>
    </row>
    <row r="158" spans="13:16" s="43" customFormat="1" x14ac:dyDescent="0.25">
      <c r="M158" s="161"/>
      <c r="N158" s="161"/>
      <c r="O158" s="161"/>
      <c r="P158" s="161"/>
    </row>
    <row r="159" spans="13:16" s="43" customFormat="1" x14ac:dyDescent="0.25">
      <c r="M159" s="161"/>
      <c r="N159" s="161"/>
      <c r="O159" s="161"/>
      <c r="P159" s="161"/>
    </row>
    <row r="160" spans="13:16" s="43" customFormat="1" x14ac:dyDescent="0.25">
      <c r="M160" s="161"/>
      <c r="N160" s="161"/>
      <c r="O160" s="161"/>
      <c r="P160" s="161"/>
    </row>
    <row r="161" spans="13:16" s="43" customFormat="1" x14ac:dyDescent="0.25">
      <c r="M161" s="161"/>
      <c r="N161" s="161"/>
      <c r="O161" s="161"/>
      <c r="P161" s="161"/>
    </row>
    <row r="162" spans="13:16" s="43" customFormat="1" x14ac:dyDescent="0.25">
      <c r="M162" s="161"/>
      <c r="N162" s="161"/>
      <c r="O162" s="161"/>
      <c r="P162" s="161"/>
    </row>
    <row r="163" spans="13:16" s="43" customFormat="1" x14ac:dyDescent="0.25">
      <c r="M163" s="161"/>
      <c r="N163" s="161"/>
      <c r="O163" s="161"/>
      <c r="P163" s="161"/>
    </row>
    <row r="164" spans="13:16" s="43" customFormat="1" x14ac:dyDescent="0.25">
      <c r="M164" s="161"/>
      <c r="N164" s="161"/>
      <c r="O164" s="161"/>
      <c r="P164" s="161"/>
    </row>
    <row r="165" spans="13:16" s="43" customFormat="1" x14ac:dyDescent="0.25">
      <c r="M165" s="161"/>
      <c r="N165" s="161"/>
      <c r="O165" s="161"/>
      <c r="P165" s="161"/>
    </row>
    <row r="166" spans="13:16" s="43" customFormat="1" x14ac:dyDescent="0.25">
      <c r="M166" s="161"/>
      <c r="N166" s="161"/>
      <c r="O166" s="161"/>
      <c r="P166" s="161"/>
    </row>
    <row r="167" spans="13:16" s="43" customFormat="1" x14ac:dyDescent="0.25">
      <c r="M167" s="161"/>
      <c r="N167" s="161"/>
      <c r="O167" s="161"/>
      <c r="P167" s="161"/>
    </row>
    <row r="168" spans="13:16" s="43" customFormat="1" x14ac:dyDescent="0.25">
      <c r="M168" s="161"/>
      <c r="N168" s="161"/>
      <c r="O168" s="161"/>
      <c r="P168" s="161"/>
    </row>
    <row r="169" spans="13:16" s="43" customFormat="1" x14ac:dyDescent="0.25">
      <c r="M169" s="161"/>
      <c r="N169" s="161"/>
      <c r="O169" s="161"/>
      <c r="P169" s="161"/>
    </row>
    <row r="170" spans="13:16" s="43" customFormat="1" x14ac:dyDescent="0.25">
      <c r="M170" s="161"/>
      <c r="N170" s="161"/>
      <c r="O170" s="161"/>
      <c r="P170" s="161"/>
    </row>
    <row r="171" spans="13:16" s="43" customFormat="1" x14ac:dyDescent="0.25">
      <c r="M171" s="161"/>
      <c r="N171" s="161"/>
      <c r="O171" s="161"/>
      <c r="P171" s="161"/>
    </row>
    <row r="172" spans="13:16" s="43" customFormat="1" x14ac:dyDescent="0.25">
      <c r="M172" s="161"/>
      <c r="N172" s="161"/>
      <c r="O172" s="161"/>
      <c r="P172" s="161"/>
    </row>
    <row r="173" spans="13:16" s="43" customFormat="1" x14ac:dyDescent="0.25">
      <c r="M173" s="161"/>
      <c r="N173" s="161"/>
      <c r="O173" s="161"/>
      <c r="P173" s="161"/>
    </row>
    <row r="174" spans="13:16" s="43" customFormat="1" x14ac:dyDescent="0.25">
      <c r="M174" s="161"/>
      <c r="N174" s="161"/>
      <c r="O174" s="161"/>
      <c r="P174" s="161"/>
    </row>
    <row r="175" spans="13:16" s="43" customFormat="1" x14ac:dyDescent="0.25">
      <c r="M175" s="161"/>
      <c r="N175" s="161"/>
      <c r="O175" s="161"/>
      <c r="P175" s="161"/>
    </row>
    <row r="176" spans="13:16" s="43" customFormat="1" x14ac:dyDescent="0.25">
      <c r="M176" s="161"/>
      <c r="N176" s="161"/>
      <c r="O176" s="161"/>
      <c r="P176" s="161"/>
    </row>
    <row r="177" spans="13:16" s="43" customFormat="1" x14ac:dyDescent="0.25">
      <c r="M177" s="161"/>
      <c r="N177" s="161"/>
      <c r="O177" s="161"/>
      <c r="P177" s="161"/>
    </row>
    <row r="178" spans="13:16" s="43" customFormat="1" x14ac:dyDescent="0.25">
      <c r="M178" s="161"/>
      <c r="N178" s="161"/>
      <c r="O178" s="161"/>
      <c r="P178" s="161"/>
    </row>
    <row r="179" spans="13:16" s="43" customFormat="1" x14ac:dyDescent="0.25">
      <c r="M179" s="161"/>
      <c r="N179" s="161"/>
      <c r="O179" s="161"/>
      <c r="P179" s="161"/>
    </row>
    <row r="180" spans="13:16" s="43" customFormat="1" x14ac:dyDescent="0.25">
      <c r="M180" s="161"/>
      <c r="N180" s="161"/>
      <c r="O180" s="161"/>
      <c r="P180" s="161"/>
    </row>
    <row r="181" spans="13:16" s="43" customFormat="1" x14ac:dyDescent="0.25">
      <c r="M181" s="161"/>
      <c r="N181" s="161"/>
      <c r="O181" s="161"/>
      <c r="P181" s="161"/>
    </row>
    <row r="182" spans="13:16" s="43" customFormat="1" x14ac:dyDescent="0.25">
      <c r="M182" s="161"/>
      <c r="N182" s="161"/>
      <c r="O182" s="161"/>
      <c r="P182" s="161"/>
    </row>
    <row r="183" spans="13:16" s="43" customFormat="1" x14ac:dyDescent="0.25">
      <c r="M183" s="161"/>
      <c r="N183" s="161"/>
      <c r="O183" s="161"/>
      <c r="P183" s="161"/>
    </row>
    <row r="184" spans="13:16" s="43" customFormat="1" x14ac:dyDescent="0.25">
      <c r="M184" s="161"/>
      <c r="N184" s="161"/>
      <c r="O184" s="161"/>
      <c r="P184" s="161"/>
    </row>
    <row r="185" spans="13:16" s="43" customFormat="1" x14ac:dyDescent="0.25">
      <c r="M185" s="161"/>
      <c r="N185" s="161"/>
      <c r="O185" s="161"/>
      <c r="P185" s="161"/>
    </row>
    <row r="186" spans="13:16" s="43" customFormat="1" x14ac:dyDescent="0.25">
      <c r="M186" s="161"/>
      <c r="N186" s="161"/>
      <c r="O186" s="161"/>
      <c r="P186" s="161"/>
    </row>
    <row r="187" spans="13:16" s="43" customFormat="1" x14ac:dyDescent="0.25">
      <c r="M187" s="161"/>
      <c r="N187" s="161"/>
      <c r="O187" s="161"/>
      <c r="P187" s="161"/>
    </row>
    <row r="188" spans="13:16" s="43" customFormat="1" x14ac:dyDescent="0.25">
      <c r="M188" s="161"/>
      <c r="N188" s="161"/>
      <c r="O188" s="161"/>
      <c r="P188" s="161"/>
    </row>
    <row r="189" spans="13:16" s="43" customFormat="1" x14ac:dyDescent="0.25">
      <c r="M189" s="161"/>
      <c r="N189" s="161"/>
      <c r="O189" s="161"/>
      <c r="P189" s="161"/>
    </row>
    <row r="190" spans="13:16" s="43" customFormat="1" x14ac:dyDescent="0.25">
      <c r="M190" s="161"/>
      <c r="N190" s="161"/>
      <c r="O190" s="161"/>
      <c r="P190" s="161"/>
    </row>
    <row r="191" spans="13:16" s="43" customFormat="1" x14ac:dyDescent="0.25">
      <c r="M191" s="161"/>
      <c r="N191" s="161"/>
      <c r="O191" s="161"/>
      <c r="P191" s="161"/>
    </row>
    <row r="192" spans="13:16" s="43" customFormat="1" x14ac:dyDescent="0.25">
      <c r="M192" s="161"/>
      <c r="N192" s="161"/>
      <c r="O192" s="161"/>
      <c r="P192" s="161"/>
    </row>
    <row r="193" spans="13:16" s="43" customFormat="1" x14ac:dyDescent="0.25">
      <c r="M193" s="161"/>
      <c r="N193" s="161"/>
      <c r="O193" s="161"/>
      <c r="P193" s="161"/>
    </row>
    <row r="194" spans="13:16" s="43" customFormat="1" x14ac:dyDescent="0.25">
      <c r="M194" s="161"/>
      <c r="N194" s="161"/>
      <c r="O194" s="161"/>
      <c r="P194" s="161"/>
    </row>
    <row r="195" spans="13:16" s="43" customFormat="1" x14ac:dyDescent="0.25">
      <c r="M195" s="161"/>
      <c r="N195" s="161"/>
      <c r="O195" s="161"/>
      <c r="P195" s="161"/>
    </row>
    <row r="196" spans="13:16" s="43" customFormat="1" x14ac:dyDescent="0.25">
      <c r="M196" s="161"/>
      <c r="N196" s="161"/>
      <c r="O196" s="161"/>
      <c r="P196" s="161"/>
    </row>
    <row r="197" spans="13:16" s="43" customFormat="1" x14ac:dyDescent="0.25">
      <c r="M197" s="161"/>
      <c r="N197" s="161"/>
      <c r="O197" s="161"/>
      <c r="P197" s="161"/>
    </row>
    <row r="198" spans="13:16" s="43" customFormat="1" x14ac:dyDescent="0.25">
      <c r="M198" s="161"/>
      <c r="N198" s="161"/>
      <c r="O198" s="161"/>
      <c r="P198" s="161"/>
    </row>
    <row r="199" spans="13:16" s="43" customFormat="1" x14ac:dyDescent="0.25">
      <c r="M199" s="161"/>
      <c r="N199" s="161"/>
      <c r="O199" s="161"/>
      <c r="P199" s="161"/>
    </row>
    <row r="200" spans="13:16" s="43" customFormat="1" x14ac:dyDescent="0.25">
      <c r="M200" s="161"/>
      <c r="N200" s="161"/>
      <c r="O200" s="161"/>
      <c r="P200" s="161"/>
    </row>
    <row r="201" spans="13:16" s="43" customFormat="1" x14ac:dyDescent="0.25">
      <c r="M201" s="161"/>
      <c r="N201" s="161"/>
      <c r="O201" s="161"/>
      <c r="P201" s="161"/>
    </row>
    <row r="202" spans="13:16" s="43" customFormat="1" x14ac:dyDescent="0.25">
      <c r="M202" s="161"/>
      <c r="N202" s="161"/>
      <c r="O202" s="161"/>
      <c r="P202" s="161"/>
    </row>
    <row r="203" spans="13:16" s="43" customFormat="1" x14ac:dyDescent="0.25">
      <c r="M203" s="161"/>
      <c r="N203" s="161"/>
      <c r="O203" s="161"/>
      <c r="P203" s="161"/>
    </row>
    <row r="204" spans="13:16" s="43" customFormat="1" x14ac:dyDescent="0.25">
      <c r="M204" s="161"/>
      <c r="N204" s="161"/>
      <c r="O204" s="161"/>
      <c r="P204" s="161"/>
    </row>
    <row r="205" spans="13:16" s="43" customFormat="1" x14ac:dyDescent="0.25">
      <c r="M205" s="161"/>
      <c r="N205" s="161"/>
      <c r="O205" s="161"/>
      <c r="P205" s="161"/>
    </row>
    <row r="206" spans="13:16" s="43" customFormat="1" x14ac:dyDescent="0.25">
      <c r="M206" s="161"/>
      <c r="N206" s="161"/>
      <c r="O206" s="161"/>
      <c r="P206" s="161"/>
    </row>
    <row r="207" spans="13:16" s="43" customFormat="1" x14ac:dyDescent="0.25">
      <c r="M207" s="161"/>
      <c r="N207" s="161"/>
      <c r="O207" s="161"/>
      <c r="P207" s="161"/>
    </row>
    <row r="208" spans="13:16" s="43" customFormat="1" x14ac:dyDescent="0.25">
      <c r="M208" s="161"/>
      <c r="N208" s="161"/>
      <c r="O208" s="161"/>
      <c r="P208" s="161"/>
    </row>
    <row r="209" spans="13:16" s="43" customFormat="1" x14ac:dyDescent="0.25">
      <c r="M209" s="161"/>
      <c r="N209" s="161"/>
      <c r="O209" s="161"/>
      <c r="P209" s="161"/>
    </row>
    <row r="210" spans="13:16" s="43" customFormat="1" x14ac:dyDescent="0.25">
      <c r="M210" s="161"/>
      <c r="N210" s="161"/>
      <c r="O210" s="161"/>
      <c r="P210" s="161"/>
    </row>
    <row r="211" spans="13:16" s="43" customFormat="1" x14ac:dyDescent="0.25">
      <c r="M211" s="161"/>
      <c r="N211" s="161"/>
      <c r="O211" s="161"/>
      <c r="P211" s="161"/>
    </row>
    <row r="212" spans="13:16" s="43" customFormat="1" x14ac:dyDescent="0.25">
      <c r="M212" s="161"/>
      <c r="N212" s="161"/>
      <c r="O212" s="161"/>
      <c r="P212" s="161"/>
    </row>
    <row r="213" spans="13:16" s="43" customFormat="1" x14ac:dyDescent="0.25">
      <c r="M213" s="161"/>
      <c r="N213" s="161"/>
      <c r="O213" s="161"/>
      <c r="P213" s="161"/>
    </row>
    <row r="214" spans="13:16" s="43" customFormat="1" x14ac:dyDescent="0.25">
      <c r="M214" s="161"/>
      <c r="N214" s="161"/>
      <c r="O214" s="161"/>
      <c r="P214" s="161"/>
    </row>
    <row r="215" spans="13:16" s="43" customFormat="1" x14ac:dyDescent="0.25">
      <c r="M215" s="161"/>
      <c r="N215" s="161"/>
      <c r="O215" s="161"/>
      <c r="P215" s="161"/>
    </row>
    <row r="216" spans="13:16" s="43" customFormat="1" x14ac:dyDescent="0.25">
      <c r="M216" s="161"/>
      <c r="N216" s="161"/>
      <c r="O216" s="161"/>
      <c r="P216" s="161"/>
    </row>
    <row r="217" spans="13:16" s="43" customFormat="1" x14ac:dyDescent="0.25">
      <c r="M217" s="161"/>
      <c r="N217" s="161"/>
      <c r="O217" s="161"/>
      <c r="P217" s="161"/>
    </row>
    <row r="218" spans="13:16" s="43" customFormat="1" x14ac:dyDescent="0.25">
      <c r="M218" s="161"/>
      <c r="N218" s="161"/>
      <c r="O218" s="161"/>
      <c r="P218" s="161"/>
    </row>
    <row r="219" spans="13:16" s="43" customFormat="1" x14ac:dyDescent="0.25">
      <c r="M219" s="161"/>
      <c r="N219" s="161"/>
      <c r="O219" s="161"/>
      <c r="P219" s="161"/>
    </row>
    <row r="220" spans="13:16" s="43" customFormat="1" x14ac:dyDescent="0.25">
      <c r="M220" s="161"/>
      <c r="N220" s="161"/>
      <c r="O220" s="161"/>
      <c r="P220" s="161"/>
    </row>
    <row r="221" spans="13:16" s="43" customFormat="1" x14ac:dyDescent="0.25">
      <c r="M221" s="161"/>
      <c r="N221" s="161"/>
      <c r="O221" s="161"/>
      <c r="P221" s="161"/>
    </row>
    <row r="222" spans="13:16" s="43" customFormat="1" x14ac:dyDescent="0.25">
      <c r="M222" s="161"/>
      <c r="N222" s="161"/>
      <c r="O222" s="161"/>
      <c r="P222" s="161"/>
    </row>
    <row r="223" spans="13:16" s="43" customFormat="1" x14ac:dyDescent="0.25">
      <c r="M223" s="161"/>
      <c r="N223" s="161"/>
      <c r="O223" s="161"/>
      <c r="P223" s="161"/>
    </row>
    <row r="224" spans="13:16" s="43" customFormat="1" x14ac:dyDescent="0.25">
      <c r="M224" s="161"/>
      <c r="N224" s="161"/>
      <c r="O224" s="161"/>
      <c r="P224" s="161"/>
    </row>
    <row r="225" spans="13:16" s="43" customFormat="1" x14ac:dyDescent="0.25">
      <c r="M225" s="161"/>
      <c r="N225" s="161"/>
      <c r="O225" s="161"/>
      <c r="P225" s="161"/>
    </row>
    <row r="226" spans="13:16" s="43" customFormat="1" x14ac:dyDescent="0.25">
      <c r="M226" s="161"/>
      <c r="N226" s="161"/>
      <c r="O226" s="161"/>
      <c r="P226" s="161"/>
    </row>
    <row r="227" spans="13:16" s="43" customFormat="1" x14ac:dyDescent="0.25">
      <c r="M227" s="161"/>
      <c r="N227" s="161"/>
      <c r="O227" s="161"/>
      <c r="P227" s="161"/>
    </row>
    <row r="228" spans="13:16" s="43" customFormat="1" x14ac:dyDescent="0.25">
      <c r="M228" s="161"/>
      <c r="N228" s="161"/>
      <c r="O228" s="161"/>
      <c r="P228" s="161"/>
    </row>
    <row r="229" spans="13:16" s="43" customFormat="1" x14ac:dyDescent="0.25">
      <c r="M229" s="161"/>
      <c r="N229" s="161"/>
      <c r="O229" s="161"/>
      <c r="P229" s="161"/>
    </row>
    <row r="230" spans="13:16" s="43" customFormat="1" x14ac:dyDescent="0.25">
      <c r="M230" s="161"/>
      <c r="N230" s="161"/>
      <c r="O230" s="161"/>
      <c r="P230" s="161"/>
    </row>
    <row r="231" spans="13:16" s="43" customFormat="1" x14ac:dyDescent="0.25">
      <c r="M231" s="161"/>
      <c r="N231" s="161"/>
      <c r="O231" s="161"/>
      <c r="P231" s="161"/>
    </row>
    <row r="232" spans="13:16" s="43" customFormat="1" x14ac:dyDescent="0.25">
      <c r="M232" s="161"/>
      <c r="N232" s="161"/>
      <c r="O232" s="161"/>
      <c r="P232" s="161"/>
    </row>
    <row r="233" spans="13:16" s="43" customFormat="1" x14ac:dyDescent="0.25">
      <c r="M233" s="161"/>
      <c r="N233" s="161"/>
      <c r="O233" s="161"/>
      <c r="P233" s="161"/>
    </row>
    <row r="234" spans="13:16" s="43" customFormat="1" x14ac:dyDescent="0.25">
      <c r="M234" s="161"/>
      <c r="N234" s="161"/>
      <c r="O234" s="161"/>
      <c r="P234" s="161"/>
    </row>
    <row r="235" spans="13:16" s="43" customFormat="1" x14ac:dyDescent="0.25">
      <c r="M235" s="161"/>
      <c r="N235" s="161"/>
      <c r="O235" s="161"/>
      <c r="P235" s="161"/>
    </row>
    <row r="236" spans="13:16" s="43" customFormat="1" x14ac:dyDescent="0.25">
      <c r="M236" s="161"/>
      <c r="N236" s="161"/>
      <c r="O236" s="161"/>
      <c r="P236" s="161"/>
    </row>
    <row r="237" spans="13:16" s="43" customFormat="1" x14ac:dyDescent="0.25">
      <c r="M237" s="161"/>
      <c r="N237" s="161"/>
      <c r="O237" s="161"/>
      <c r="P237" s="161"/>
    </row>
    <row r="238" spans="13:16" s="43" customFormat="1" x14ac:dyDescent="0.25">
      <c r="M238" s="161"/>
      <c r="N238" s="161"/>
      <c r="O238" s="161"/>
      <c r="P238" s="161"/>
    </row>
    <row r="239" spans="13:16" s="43" customFormat="1" x14ac:dyDescent="0.25">
      <c r="M239" s="161"/>
      <c r="N239" s="161"/>
      <c r="O239" s="161"/>
      <c r="P239" s="161"/>
    </row>
    <row r="240" spans="13:16" s="43" customFormat="1" x14ac:dyDescent="0.25">
      <c r="M240" s="161"/>
      <c r="N240" s="161"/>
      <c r="O240" s="161"/>
      <c r="P240" s="161"/>
    </row>
    <row r="241" spans="13:16" s="43" customFormat="1" x14ac:dyDescent="0.25">
      <c r="M241" s="161"/>
      <c r="N241" s="161"/>
      <c r="O241" s="161"/>
      <c r="P241" s="161"/>
    </row>
    <row r="242" spans="13:16" s="43" customFormat="1" x14ac:dyDescent="0.25">
      <c r="M242" s="161"/>
      <c r="N242" s="161"/>
      <c r="O242" s="161"/>
      <c r="P242" s="161"/>
    </row>
    <row r="243" spans="13:16" s="43" customFormat="1" x14ac:dyDescent="0.25">
      <c r="M243" s="161"/>
      <c r="N243" s="161"/>
      <c r="O243" s="161"/>
      <c r="P243" s="161"/>
    </row>
    <row r="244" spans="13:16" s="43" customFormat="1" x14ac:dyDescent="0.25">
      <c r="M244" s="161"/>
      <c r="N244" s="161"/>
      <c r="O244" s="161"/>
      <c r="P244" s="161"/>
    </row>
    <row r="245" spans="13:16" s="43" customFormat="1" x14ac:dyDescent="0.25">
      <c r="M245" s="161"/>
      <c r="N245" s="161"/>
      <c r="O245" s="161"/>
      <c r="P245" s="161"/>
    </row>
    <row r="246" spans="13:16" s="43" customFormat="1" x14ac:dyDescent="0.25">
      <c r="M246" s="161"/>
      <c r="N246" s="161"/>
      <c r="O246" s="161"/>
      <c r="P246" s="161"/>
    </row>
    <row r="247" spans="13:16" s="43" customFormat="1" x14ac:dyDescent="0.25">
      <c r="M247" s="161"/>
      <c r="N247" s="161"/>
      <c r="O247" s="161"/>
      <c r="P247" s="161"/>
    </row>
    <row r="248" spans="13:16" s="43" customFormat="1" x14ac:dyDescent="0.25">
      <c r="M248" s="161"/>
      <c r="N248" s="161"/>
      <c r="O248" s="161"/>
      <c r="P248" s="161"/>
    </row>
    <row r="249" spans="13:16" s="43" customFormat="1" x14ac:dyDescent="0.25">
      <c r="M249" s="161"/>
      <c r="N249" s="161"/>
      <c r="O249" s="161"/>
      <c r="P249" s="161"/>
    </row>
    <row r="250" spans="13:16" s="43" customFormat="1" x14ac:dyDescent="0.25">
      <c r="M250" s="161"/>
      <c r="N250" s="161"/>
      <c r="O250" s="161"/>
      <c r="P250" s="161"/>
    </row>
    <row r="251" spans="13:16" s="43" customFormat="1" x14ac:dyDescent="0.25">
      <c r="M251" s="161"/>
      <c r="N251" s="161"/>
      <c r="O251" s="161"/>
      <c r="P251" s="161"/>
    </row>
    <row r="252" spans="13:16" s="43" customFormat="1" x14ac:dyDescent="0.25">
      <c r="M252" s="161"/>
      <c r="N252" s="161"/>
      <c r="O252" s="161"/>
      <c r="P252" s="161"/>
    </row>
    <row r="253" spans="13:16" s="43" customFormat="1" x14ac:dyDescent="0.25">
      <c r="M253" s="161"/>
      <c r="N253" s="161"/>
      <c r="O253" s="161"/>
      <c r="P253" s="161"/>
    </row>
    <row r="254" spans="13:16" s="43" customFormat="1" x14ac:dyDescent="0.25">
      <c r="M254" s="161"/>
      <c r="N254" s="161"/>
      <c r="O254" s="161"/>
      <c r="P254" s="161"/>
    </row>
    <row r="255" spans="13:16" s="43" customFormat="1" x14ac:dyDescent="0.25">
      <c r="M255" s="161"/>
      <c r="N255" s="161"/>
      <c r="O255" s="161"/>
      <c r="P255" s="161"/>
    </row>
    <row r="256" spans="13:16" s="43" customFormat="1" x14ac:dyDescent="0.25">
      <c r="M256" s="161"/>
      <c r="N256" s="161"/>
      <c r="O256" s="161"/>
      <c r="P256" s="161"/>
    </row>
    <row r="257" spans="13:16" s="43" customFormat="1" x14ac:dyDescent="0.25">
      <c r="M257" s="161"/>
      <c r="N257" s="161"/>
      <c r="O257" s="161"/>
      <c r="P257" s="161"/>
    </row>
    <row r="258" spans="13:16" s="43" customFormat="1" x14ac:dyDescent="0.25">
      <c r="M258" s="161"/>
      <c r="N258" s="161"/>
      <c r="O258" s="161"/>
      <c r="P258" s="161"/>
    </row>
    <row r="259" spans="13:16" s="43" customFormat="1" x14ac:dyDescent="0.25">
      <c r="M259" s="161"/>
      <c r="N259" s="161"/>
      <c r="O259" s="161"/>
      <c r="P259" s="161"/>
    </row>
    <row r="260" spans="13:16" s="43" customFormat="1" x14ac:dyDescent="0.25">
      <c r="M260" s="161"/>
      <c r="N260" s="161"/>
      <c r="O260" s="161"/>
      <c r="P260" s="161"/>
    </row>
    <row r="261" spans="13:16" s="43" customFormat="1" x14ac:dyDescent="0.25">
      <c r="M261" s="161"/>
      <c r="N261" s="161"/>
      <c r="O261" s="161"/>
      <c r="P261" s="161"/>
    </row>
    <row r="262" spans="13:16" s="43" customFormat="1" x14ac:dyDescent="0.25">
      <c r="M262" s="161"/>
      <c r="N262" s="161"/>
      <c r="O262" s="161"/>
      <c r="P262" s="161"/>
    </row>
    <row r="263" spans="13:16" s="43" customFormat="1" x14ac:dyDescent="0.25">
      <c r="M263" s="161"/>
      <c r="N263" s="161"/>
      <c r="O263" s="161"/>
      <c r="P263" s="161"/>
    </row>
    <row r="264" spans="13:16" s="43" customFormat="1" x14ac:dyDescent="0.25">
      <c r="M264" s="161"/>
      <c r="N264" s="161"/>
      <c r="O264" s="161"/>
      <c r="P264" s="161"/>
    </row>
    <row r="265" spans="13:16" s="43" customFormat="1" x14ac:dyDescent="0.25">
      <c r="M265" s="161"/>
      <c r="N265" s="161"/>
      <c r="O265" s="161"/>
      <c r="P265" s="161"/>
    </row>
    <row r="266" spans="13:16" s="43" customFormat="1" x14ac:dyDescent="0.25">
      <c r="M266" s="161"/>
      <c r="N266" s="161"/>
      <c r="O266" s="161"/>
      <c r="P266" s="161"/>
    </row>
    <row r="267" spans="13:16" s="43" customFormat="1" x14ac:dyDescent="0.25">
      <c r="M267" s="161"/>
      <c r="N267" s="161"/>
      <c r="O267" s="161"/>
      <c r="P267" s="161"/>
    </row>
    <row r="268" spans="13:16" s="43" customFormat="1" x14ac:dyDescent="0.25">
      <c r="M268" s="161"/>
      <c r="N268" s="161"/>
      <c r="O268" s="161"/>
      <c r="P268" s="161"/>
    </row>
    <row r="269" spans="13:16" s="43" customFormat="1" x14ac:dyDescent="0.25">
      <c r="M269" s="161"/>
      <c r="N269" s="161"/>
      <c r="O269" s="161"/>
      <c r="P269" s="161"/>
    </row>
    <row r="270" spans="13:16" s="43" customFormat="1" x14ac:dyDescent="0.25">
      <c r="M270" s="161"/>
      <c r="N270" s="161"/>
      <c r="O270" s="161"/>
      <c r="P270" s="161"/>
    </row>
    <row r="271" spans="13:16" s="43" customFormat="1" x14ac:dyDescent="0.25">
      <c r="M271" s="161"/>
      <c r="N271" s="161"/>
      <c r="O271" s="161"/>
      <c r="P271" s="161"/>
    </row>
    <row r="272" spans="13:16" s="43" customFormat="1" x14ac:dyDescent="0.25">
      <c r="M272" s="161"/>
      <c r="N272" s="161"/>
      <c r="O272" s="161"/>
      <c r="P272" s="161"/>
    </row>
    <row r="273" spans="13:16" s="43" customFormat="1" x14ac:dyDescent="0.25">
      <c r="M273" s="161"/>
      <c r="N273" s="161"/>
      <c r="O273" s="161"/>
      <c r="P273" s="161"/>
    </row>
    <row r="274" spans="13:16" s="43" customFormat="1" x14ac:dyDescent="0.25">
      <c r="M274" s="161"/>
      <c r="N274" s="161"/>
      <c r="O274" s="161"/>
      <c r="P274" s="161"/>
    </row>
    <row r="275" spans="13:16" s="43" customFormat="1" x14ac:dyDescent="0.25">
      <c r="M275" s="161"/>
      <c r="N275" s="161"/>
      <c r="O275" s="161"/>
      <c r="P275" s="161"/>
    </row>
    <row r="276" spans="13:16" s="43" customFormat="1" x14ac:dyDescent="0.25">
      <c r="M276" s="161"/>
      <c r="N276" s="161"/>
      <c r="O276" s="161"/>
      <c r="P276" s="161"/>
    </row>
    <row r="277" spans="13:16" s="43" customFormat="1" x14ac:dyDescent="0.25">
      <c r="M277" s="161"/>
      <c r="N277" s="161"/>
      <c r="O277" s="161"/>
      <c r="P277" s="161"/>
    </row>
    <row r="278" spans="13:16" s="43" customFormat="1" x14ac:dyDescent="0.25">
      <c r="M278" s="161"/>
      <c r="N278" s="161"/>
      <c r="O278" s="161"/>
      <c r="P278" s="161"/>
    </row>
    <row r="279" spans="13:16" s="43" customFormat="1" x14ac:dyDescent="0.25">
      <c r="M279" s="161"/>
      <c r="N279" s="161"/>
      <c r="O279" s="161"/>
      <c r="P279" s="161"/>
    </row>
    <row r="280" spans="13:16" s="43" customFormat="1" x14ac:dyDescent="0.25">
      <c r="M280" s="161"/>
      <c r="N280" s="161"/>
      <c r="O280" s="161"/>
      <c r="P280" s="161"/>
    </row>
    <row r="281" spans="13:16" s="43" customFormat="1" x14ac:dyDescent="0.25">
      <c r="M281" s="161"/>
      <c r="N281" s="161"/>
      <c r="O281" s="161"/>
      <c r="P281" s="161"/>
    </row>
    <row r="282" spans="13:16" s="43" customFormat="1" x14ac:dyDescent="0.25">
      <c r="M282" s="161"/>
      <c r="N282" s="161"/>
      <c r="O282" s="161"/>
      <c r="P282" s="161"/>
    </row>
    <row r="283" spans="13:16" s="43" customFormat="1" x14ac:dyDescent="0.25">
      <c r="M283" s="161"/>
      <c r="N283" s="161"/>
      <c r="O283" s="161"/>
      <c r="P283" s="161"/>
    </row>
    <row r="284" spans="13:16" s="43" customFormat="1" x14ac:dyDescent="0.25">
      <c r="M284" s="161"/>
      <c r="N284" s="161"/>
      <c r="O284" s="161"/>
      <c r="P284" s="161"/>
    </row>
    <row r="285" spans="13:16" s="43" customFormat="1" x14ac:dyDescent="0.25">
      <c r="M285" s="161"/>
      <c r="N285" s="161"/>
      <c r="O285" s="161"/>
      <c r="P285" s="161"/>
    </row>
    <row r="286" spans="13:16" s="43" customFormat="1" x14ac:dyDescent="0.25">
      <c r="M286" s="161"/>
      <c r="N286" s="161"/>
      <c r="O286" s="161"/>
      <c r="P286" s="161"/>
    </row>
    <row r="287" spans="13:16" s="43" customFormat="1" x14ac:dyDescent="0.25">
      <c r="M287" s="161"/>
      <c r="N287" s="161"/>
      <c r="O287" s="161"/>
      <c r="P287" s="161"/>
    </row>
    <row r="288" spans="13:16" s="43" customFormat="1" x14ac:dyDescent="0.25">
      <c r="M288" s="161"/>
      <c r="N288" s="161"/>
      <c r="O288" s="161"/>
      <c r="P288" s="161"/>
    </row>
    <row r="289" spans="13:16" s="43" customFormat="1" x14ac:dyDescent="0.25">
      <c r="M289" s="161"/>
      <c r="N289" s="161"/>
      <c r="O289" s="161"/>
      <c r="P289" s="161"/>
    </row>
    <row r="290" spans="13:16" s="43" customFormat="1" x14ac:dyDescent="0.25">
      <c r="M290" s="161"/>
      <c r="N290" s="161"/>
      <c r="O290" s="161"/>
      <c r="P290" s="161"/>
    </row>
    <row r="291" spans="13:16" s="43" customFormat="1" x14ac:dyDescent="0.25">
      <c r="M291" s="161"/>
      <c r="N291" s="161"/>
      <c r="O291" s="161"/>
      <c r="P291" s="161"/>
    </row>
    <row r="292" spans="13:16" s="43" customFormat="1" x14ac:dyDescent="0.25">
      <c r="M292" s="161"/>
      <c r="N292" s="161"/>
      <c r="O292" s="161"/>
      <c r="P292" s="161"/>
    </row>
    <row r="293" spans="13:16" s="43" customFormat="1" x14ac:dyDescent="0.25">
      <c r="M293" s="161"/>
      <c r="N293" s="161"/>
      <c r="O293" s="161"/>
      <c r="P293" s="161"/>
    </row>
    <row r="294" spans="13:16" s="43" customFormat="1" x14ac:dyDescent="0.25">
      <c r="M294" s="161"/>
      <c r="N294" s="161"/>
      <c r="O294" s="161"/>
      <c r="P294" s="161"/>
    </row>
    <row r="295" spans="13:16" s="43" customFormat="1" x14ac:dyDescent="0.25">
      <c r="M295" s="161"/>
      <c r="N295" s="161"/>
      <c r="O295" s="161"/>
      <c r="P295" s="161"/>
    </row>
    <row r="296" spans="13:16" s="43" customFormat="1" x14ac:dyDescent="0.25">
      <c r="M296" s="161"/>
      <c r="N296" s="161"/>
      <c r="O296" s="161"/>
      <c r="P296" s="161"/>
    </row>
    <row r="297" spans="13:16" s="43" customFormat="1" x14ac:dyDescent="0.25">
      <c r="M297" s="161"/>
      <c r="N297" s="161"/>
      <c r="O297" s="161"/>
      <c r="P297" s="161"/>
    </row>
    <row r="298" spans="13:16" s="43" customFormat="1" x14ac:dyDescent="0.25">
      <c r="M298" s="161"/>
      <c r="N298" s="161"/>
      <c r="O298" s="161"/>
      <c r="P298" s="161"/>
    </row>
    <row r="299" spans="13:16" s="43" customFormat="1" x14ac:dyDescent="0.25">
      <c r="M299" s="161"/>
      <c r="N299" s="161"/>
      <c r="O299" s="161"/>
      <c r="P299" s="161"/>
    </row>
    <row r="300" spans="13:16" s="43" customFormat="1" x14ac:dyDescent="0.25">
      <c r="M300" s="161"/>
      <c r="N300" s="161"/>
      <c r="O300" s="161"/>
      <c r="P300" s="161"/>
    </row>
    <row r="301" spans="13:16" s="43" customFormat="1" x14ac:dyDescent="0.25">
      <c r="M301" s="161"/>
      <c r="N301" s="161"/>
      <c r="O301" s="161"/>
      <c r="P301" s="161"/>
    </row>
    <row r="302" spans="13:16" s="43" customFormat="1" x14ac:dyDescent="0.25">
      <c r="M302" s="161"/>
      <c r="N302" s="161"/>
      <c r="O302" s="161"/>
      <c r="P302" s="161"/>
    </row>
    <row r="303" spans="13:16" s="43" customFormat="1" x14ac:dyDescent="0.25">
      <c r="M303" s="161"/>
      <c r="N303" s="161"/>
      <c r="O303" s="161"/>
      <c r="P303" s="161"/>
    </row>
    <row r="304" spans="13:16" s="43" customFormat="1" x14ac:dyDescent="0.25">
      <c r="M304" s="161"/>
      <c r="N304" s="161"/>
      <c r="O304" s="161"/>
      <c r="P304" s="161"/>
    </row>
    <row r="305" spans="13:16" s="43" customFormat="1" x14ac:dyDescent="0.25">
      <c r="M305" s="161"/>
      <c r="N305" s="161"/>
      <c r="O305" s="161"/>
      <c r="P305" s="161"/>
    </row>
    <row r="306" spans="13:16" s="43" customFormat="1" x14ac:dyDescent="0.25">
      <c r="M306" s="161"/>
      <c r="N306" s="161"/>
      <c r="O306" s="161"/>
      <c r="P306" s="161"/>
    </row>
    <row r="307" spans="13:16" s="43" customFormat="1" x14ac:dyDescent="0.25">
      <c r="M307" s="161"/>
      <c r="N307" s="161"/>
      <c r="O307" s="161"/>
      <c r="P307" s="161"/>
    </row>
    <row r="308" spans="13:16" s="43" customFormat="1" x14ac:dyDescent="0.25">
      <c r="M308" s="161"/>
      <c r="N308" s="161"/>
      <c r="O308" s="161"/>
      <c r="P308" s="161"/>
    </row>
    <row r="309" spans="13:16" s="43" customFormat="1" x14ac:dyDescent="0.25">
      <c r="M309" s="161"/>
      <c r="N309" s="161"/>
      <c r="O309" s="161"/>
      <c r="P309" s="161"/>
    </row>
    <row r="310" spans="13:16" s="43" customFormat="1" x14ac:dyDescent="0.25">
      <c r="M310" s="161"/>
      <c r="N310" s="161"/>
      <c r="O310" s="161"/>
      <c r="P310" s="161"/>
    </row>
    <row r="311" spans="13:16" s="43" customFormat="1" x14ac:dyDescent="0.25">
      <c r="M311" s="161"/>
      <c r="N311" s="161"/>
      <c r="O311" s="161"/>
      <c r="P311" s="161"/>
    </row>
    <row r="312" spans="13:16" s="43" customFormat="1" x14ac:dyDescent="0.25">
      <c r="M312" s="161"/>
      <c r="N312" s="161"/>
      <c r="O312" s="161"/>
      <c r="P312" s="161"/>
    </row>
    <row r="313" spans="13:16" s="43" customFormat="1" x14ac:dyDescent="0.25">
      <c r="M313" s="161"/>
      <c r="N313" s="161"/>
      <c r="O313" s="161"/>
      <c r="P313" s="161"/>
    </row>
    <row r="314" spans="13:16" s="43" customFormat="1" x14ac:dyDescent="0.25">
      <c r="M314" s="161"/>
      <c r="N314" s="161"/>
      <c r="O314" s="161"/>
      <c r="P314" s="161"/>
    </row>
    <row r="315" spans="13:16" s="43" customFormat="1" x14ac:dyDescent="0.25">
      <c r="M315" s="161"/>
      <c r="N315" s="161"/>
      <c r="O315" s="161"/>
      <c r="P315" s="161"/>
    </row>
    <row r="316" spans="13:16" s="43" customFormat="1" x14ac:dyDescent="0.25">
      <c r="M316" s="161"/>
      <c r="N316" s="161"/>
      <c r="O316" s="161"/>
      <c r="P316" s="161"/>
    </row>
    <row r="317" spans="13:16" s="43" customFormat="1" x14ac:dyDescent="0.25">
      <c r="M317" s="161"/>
      <c r="N317" s="161"/>
      <c r="O317" s="161"/>
      <c r="P317" s="161"/>
    </row>
    <row r="318" spans="13:16" s="43" customFormat="1" x14ac:dyDescent="0.25">
      <c r="M318" s="161"/>
      <c r="N318" s="161"/>
      <c r="O318" s="161"/>
      <c r="P318" s="161"/>
    </row>
    <row r="319" spans="13:16" s="43" customFormat="1" x14ac:dyDescent="0.25">
      <c r="M319" s="161"/>
      <c r="N319" s="161"/>
      <c r="O319" s="161"/>
      <c r="P319" s="161"/>
    </row>
    <row r="320" spans="13:16" s="43" customFormat="1" x14ac:dyDescent="0.25">
      <c r="M320" s="161"/>
      <c r="N320" s="161"/>
      <c r="O320" s="161"/>
      <c r="P320" s="161"/>
    </row>
    <row r="321" spans="13:16" s="43" customFormat="1" x14ac:dyDescent="0.25">
      <c r="M321" s="161"/>
      <c r="N321" s="161"/>
      <c r="O321" s="161"/>
      <c r="P321" s="161"/>
    </row>
    <row r="322" spans="13:16" s="43" customFormat="1" x14ac:dyDescent="0.25">
      <c r="M322" s="161"/>
      <c r="N322" s="161"/>
      <c r="O322" s="161"/>
      <c r="P322" s="161"/>
    </row>
    <row r="323" spans="13:16" s="43" customFormat="1" x14ac:dyDescent="0.25">
      <c r="M323" s="161"/>
      <c r="N323" s="161"/>
      <c r="O323" s="161"/>
      <c r="P323" s="161"/>
    </row>
    <row r="324" spans="13:16" s="43" customFormat="1" x14ac:dyDescent="0.25">
      <c r="M324" s="161"/>
      <c r="N324" s="161"/>
      <c r="O324" s="161"/>
      <c r="P324" s="161"/>
    </row>
    <row r="325" spans="13:16" s="43" customFormat="1" x14ac:dyDescent="0.25">
      <c r="M325" s="161"/>
      <c r="N325" s="161"/>
      <c r="O325" s="161"/>
      <c r="P325" s="161"/>
    </row>
    <row r="326" spans="13:16" s="43" customFormat="1" x14ac:dyDescent="0.25">
      <c r="M326" s="161"/>
      <c r="N326" s="161"/>
      <c r="O326" s="161"/>
      <c r="P326" s="161"/>
    </row>
    <row r="327" spans="13:16" s="43" customFormat="1" x14ac:dyDescent="0.25">
      <c r="M327" s="161"/>
      <c r="N327" s="161"/>
      <c r="O327" s="161"/>
      <c r="P327" s="161"/>
    </row>
    <row r="328" spans="13:16" s="43" customFormat="1" x14ac:dyDescent="0.25">
      <c r="M328" s="161"/>
      <c r="N328" s="161"/>
      <c r="O328" s="161"/>
      <c r="P328" s="161"/>
    </row>
    <row r="329" spans="13:16" s="43" customFormat="1" x14ac:dyDescent="0.25">
      <c r="M329" s="161"/>
      <c r="N329" s="161"/>
      <c r="O329" s="161"/>
      <c r="P329" s="161"/>
    </row>
    <row r="330" spans="13:16" s="43" customFormat="1" x14ac:dyDescent="0.25">
      <c r="M330" s="161"/>
      <c r="N330" s="161"/>
      <c r="O330" s="161"/>
      <c r="P330" s="161"/>
    </row>
    <row r="331" spans="13:16" s="43" customFormat="1" x14ac:dyDescent="0.25">
      <c r="M331" s="161"/>
      <c r="N331" s="161"/>
      <c r="O331" s="161"/>
      <c r="P331" s="161"/>
    </row>
    <row r="332" spans="13:16" s="43" customFormat="1" x14ac:dyDescent="0.25">
      <c r="M332" s="161"/>
      <c r="N332" s="161"/>
      <c r="O332" s="161"/>
      <c r="P332" s="161"/>
    </row>
    <row r="333" spans="13:16" s="43" customFormat="1" x14ac:dyDescent="0.25">
      <c r="M333" s="161"/>
      <c r="N333" s="161"/>
      <c r="O333" s="161"/>
      <c r="P333" s="161"/>
    </row>
    <row r="334" spans="13:16" s="43" customFormat="1" x14ac:dyDescent="0.25">
      <c r="M334" s="161"/>
      <c r="N334" s="161"/>
      <c r="O334" s="161"/>
      <c r="P334" s="161"/>
    </row>
    <row r="335" spans="13:16" s="43" customFormat="1" x14ac:dyDescent="0.25">
      <c r="M335" s="161"/>
      <c r="N335" s="161"/>
      <c r="O335" s="161"/>
      <c r="P335" s="161"/>
    </row>
    <row r="336" spans="13:16" s="43" customFormat="1" x14ac:dyDescent="0.25">
      <c r="M336" s="161"/>
      <c r="N336" s="161"/>
      <c r="O336" s="161"/>
      <c r="P336" s="161"/>
    </row>
    <row r="337" spans="13:16" s="43" customFormat="1" x14ac:dyDescent="0.25">
      <c r="M337" s="161"/>
      <c r="N337" s="161"/>
      <c r="O337" s="161"/>
      <c r="P337" s="161"/>
    </row>
    <row r="338" spans="13:16" s="43" customFormat="1" x14ac:dyDescent="0.25">
      <c r="M338" s="161"/>
      <c r="N338" s="161"/>
      <c r="O338" s="161"/>
      <c r="P338" s="161"/>
    </row>
    <row r="339" spans="13:16" s="43" customFormat="1" x14ac:dyDescent="0.25">
      <c r="M339" s="161"/>
      <c r="N339" s="161"/>
      <c r="O339" s="161"/>
      <c r="P339" s="161"/>
    </row>
    <row r="340" spans="13:16" s="43" customFormat="1" x14ac:dyDescent="0.25">
      <c r="M340" s="161"/>
      <c r="N340" s="161"/>
      <c r="O340" s="161"/>
      <c r="P340" s="161"/>
    </row>
    <row r="341" spans="13:16" s="43" customFormat="1" x14ac:dyDescent="0.25">
      <c r="M341" s="161"/>
      <c r="N341" s="161"/>
      <c r="O341" s="161"/>
      <c r="P341" s="161"/>
    </row>
    <row r="342" spans="13:16" s="43" customFormat="1" x14ac:dyDescent="0.25">
      <c r="M342" s="161"/>
      <c r="N342" s="161"/>
      <c r="O342" s="161"/>
      <c r="P342" s="161"/>
    </row>
    <row r="343" spans="13:16" s="43" customFormat="1" x14ac:dyDescent="0.25">
      <c r="M343" s="161"/>
      <c r="N343" s="161"/>
      <c r="O343" s="161"/>
      <c r="P343" s="161"/>
    </row>
    <row r="344" spans="13:16" s="43" customFormat="1" x14ac:dyDescent="0.25">
      <c r="M344" s="161"/>
      <c r="N344" s="161"/>
      <c r="O344" s="161"/>
      <c r="P344" s="161"/>
    </row>
    <row r="345" spans="13:16" s="43" customFormat="1" x14ac:dyDescent="0.25">
      <c r="M345" s="161"/>
      <c r="N345" s="161"/>
      <c r="O345" s="161"/>
      <c r="P345" s="161"/>
    </row>
    <row r="346" spans="13:16" s="43" customFormat="1" x14ac:dyDescent="0.25">
      <c r="M346" s="161"/>
      <c r="N346" s="161"/>
      <c r="O346" s="161"/>
      <c r="P346" s="161"/>
    </row>
    <row r="347" spans="13:16" s="43" customFormat="1" x14ac:dyDescent="0.25">
      <c r="M347" s="161"/>
      <c r="N347" s="161"/>
      <c r="O347" s="161"/>
      <c r="P347" s="161"/>
    </row>
    <row r="348" spans="13:16" s="43" customFormat="1" x14ac:dyDescent="0.25">
      <c r="M348" s="161"/>
      <c r="N348" s="161"/>
      <c r="O348" s="161"/>
      <c r="P348" s="161"/>
    </row>
    <row r="349" spans="13:16" s="43" customFormat="1" x14ac:dyDescent="0.25">
      <c r="M349" s="161"/>
      <c r="N349" s="161"/>
      <c r="O349" s="161"/>
      <c r="P349" s="161"/>
    </row>
    <row r="350" spans="13:16" s="43" customFormat="1" x14ac:dyDescent="0.25">
      <c r="M350" s="161"/>
      <c r="N350" s="161"/>
      <c r="O350" s="161"/>
      <c r="P350" s="161"/>
    </row>
    <row r="351" spans="13:16" s="43" customFormat="1" x14ac:dyDescent="0.25">
      <c r="M351" s="161"/>
      <c r="N351" s="161"/>
      <c r="O351" s="161"/>
      <c r="P351" s="161"/>
    </row>
    <row r="352" spans="13:16" s="43" customFormat="1" x14ac:dyDescent="0.25">
      <c r="M352" s="161"/>
      <c r="N352" s="161"/>
      <c r="O352" s="161"/>
      <c r="P352" s="161"/>
    </row>
    <row r="353" spans="13:16" s="43" customFormat="1" x14ac:dyDescent="0.25">
      <c r="M353" s="161"/>
      <c r="N353" s="161"/>
      <c r="O353" s="161"/>
      <c r="P353" s="161"/>
    </row>
    <row r="354" spans="13:16" s="43" customFormat="1" x14ac:dyDescent="0.25">
      <c r="M354" s="161"/>
      <c r="N354" s="161"/>
      <c r="O354" s="161"/>
      <c r="P354" s="161"/>
    </row>
    <row r="355" spans="13:16" s="43" customFormat="1" x14ac:dyDescent="0.25">
      <c r="M355" s="161"/>
      <c r="N355" s="161"/>
      <c r="O355" s="161"/>
      <c r="P355" s="161"/>
    </row>
    <row r="356" spans="13:16" s="43" customFormat="1" x14ac:dyDescent="0.25">
      <c r="M356" s="161"/>
      <c r="N356" s="161"/>
      <c r="O356" s="161"/>
      <c r="P356" s="161"/>
    </row>
    <row r="357" spans="13:16" s="43" customFormat="1" x14ac:dyDescent="0.25">
      <c r="M357" s="161"/>
      <c r="N357" s="161"/>
      <c r="O357" s="161"/>
      <c r="P357" s="161"/>
    </row>
    <row r="358" spans="13:16" s="43" customFormat="1" x14ac:dyDescent="0.25">
      <c r="M358" s="161"/>
      <c r="N358" s="161"/>
      <c r="O358" s="161"/>
      <c r="P358" s="161"/>
    </row>
    <row r="359" spans="13:16" s="43" customFormat="1" x14ac:dyDescent="0.25">
      <c r="M359" s="161"/>
      <c r="N359" s="161"/>
      <c r="O359" s="161"/>
      <c r="P359" s="161"/>
    </row>
    <row r="360" spans="13:16" s="43" customFormat="1" x14ac:dyDescent="0.25">
      <c r="M360" s="161"/>
      <c r="N360" s="161"/>
      <c r="O360" s="161"/>
      <c r="P360" s="161"/>
    </row>
    <row r="361" spans="13:16" s="43" customFormat="1" x14ac:dyDescent="0.25">
      <c r="M361" s="161"/>
      <c r="N361" s="161"/>
      <c r="O361" s="161"/>
      <c r="P361" s="161"/>
    </row>
    <row r="362" spans="13:16" s="43" customFormat="1" x14ac:dyDescent="0.25">
      <c r="M362" s="161"/>
      <c r="N362" s="161"/>
      <c r="O362" s="161"/>
      <c r="P362" s="161"/>
    </row>
    <row r="363" spans="13:16" s="43" customFormat="1" x14ac:dyDescent="0.25">
      <c r="M363" s="161"/>
      <c r="N363" s="161"/>
      <c r="O363" s="161"/>
      <c r="P363" s="161"/>
    </row>
    <row r="364" spans="13:16" s="43" customFormat="1" x14ac:dyDescent="0.25">
      <c r="M364" s="161"/>
      <c r="N364" s="161"/>
      <c r="O364" s="161"/>
      <c r="P364" s="161"/>
    </row>
    <row r="365" spans="13:16" s="43" customFormat="1" x14ac:dyDescent="0.25">
      <c r="M365" s="161"/>
      <c r="N365" s="161"/>
      <c r="O365" s="161"/>
      <c r="P365" s="161"/>
    </row>
    <row r="366" spans="13:16" s="43" customFormat="1" x14ac:dyDescent="0.25">
      <c r="M366" s="161"/>
      <c r="N366" s="161"/>
      <c r="O366" s="161"/>
      <c r="P366" s="161"/>
    </row>
    <row r="367" spans="13:16" s="43" customFormat="1" x14ac:dyDescent="0.25">
      <c r="M367" s="161"/>
      <c r="N367" s="161"/>
      <c r="O367" s="161"/>
      <c r="P367" s="161"/>
    </row>
    <row r="368" spans="13:16" s="43" customFormat="1" x14ac:dyDescent="0.25">
      <c r="M368" s="161"/>
      <c r="N368" s="161"/>
      <c r="O368" s="161"/>
      <c r="P368" s="161"/>
    </row>
    <row r="369" spans="13:16" s="43" customFormat="1" x14ac:dyDescent="0.25">
      <c r="M369" s="161"/>
      <c r="N369" s="161"/>
      <c r="O369" s="161"/>
      <c r="P369" s="161"/>
    </row>
    <row r="370" spans="13:16" s="43" customFormat="1" x14ac:dyDescent="0.25">
      <c r="M370" s="161"/>
      <c r="N370" s="161"/>
      <c r="O370" s="161"/>
      <c r="P370" s="161"/>
    </row>
    <row r="371" spans="13:16" s="43" customFormat="1" x14ac:dyDescent="0.25">
      <c r="M371" s="161"/>
      <c r="N371" s="161"/>
      <c r="O371" s="161"/>
      <c r="P371" s="161"/>
    </row>
    <row r="372" spans="13:16" s="43" customFormat="1" x14ac:dyDescent="0.25">
      <c r="M372" s="161"/>
      <c r="N372" s="161"/>
      <c r="O372" s="161"/>
      <c r="P372" s="161"/>
    </row>
    <row r="373" spans="13:16" s="43" customFormat="1" x14ac:dyDescent="0.25">
      <c r="M373" s="161"/>
      <c r="N373" s="161"/>
      <c r="O373" s="161"/>
      <c r="P373" s="161"/>
    </row>
    <row r="374" spans="13:16" s="43" customFormat="1" x14ac:dyDescent="0.25">
      <c r="M374" s="161"/>
      <c r="N374" s="161"/>
      <c r="O374" s="161"/>
      <c r="P374" s="161"/>
    </row>
    <row r="375" spans="13:16" s="43" customFormat="1" x14ac:dyDescent="0.25">
      <c r="M375" s="161"/>
      <c r="N375" s="161"/>
      <c r="O375" s="161"/>
      <c r="P375" s="161"/>
    </row>
    <row r="376" spans="13:16" s="43" customFormat="1" x14ac:dyDescent="0.25">
      <c r="M376" s="161"/>
      <c r="N376" s="161"/>
      <c r="O376" s="161"/>
      <c r="P376" s="161"/>
    </row>
    <row r="377" spans="13:16" s="43" customFormat="1" x14ac:dyDescent="0.25">
      <c r="M377" s="161"/>
      <c r="N377" s="161"/>
      <c r="O377" s="161"/>
      <c r="P377" s="161"/>
    </row>
    <row r="378" spans="13:16" s="43" customFormat="1" x14ac:dyDescent="0.25">
      <c r="M378" s="161"/>
      <c r="N378" s="161"/>
      <c r="O378" s="161"/>
      <c r="P378" s="161"/>
    </row>
    <row r="379" spans="13:16" s="43" customFormat="1" x14ac:dyDescent="0.25">
      <c r="M379" s="161"/>
      <c r="N379" s="161"/>
      <c r="O379" s="161"/>
      <c r="P379" s="161"/>
    </row>
    <row r="380" spans="13:16" s="43" customFormat="1" x14ac:dyDescent="0.25">
      <c r="M380" s="161"/>
      <c r="N380" s="161"/>
      <c r="O380" s="161"/>
      <c r="P380" s="161"/>
    </row>
    <row r="381" spans="13:16" s="43" customFormat="1" x14ac:dyDescent="0.25">
      <c r="M381" s="161"/>
      <c r="N381" s="161"/>
      <c r="O381" s="161"/>
      <c r="P381" s="161"/>
    </row>
    <row r="382" spans="13:16" s="43" customFormat="1" x14ac:dyDescent="0.25">
      <c r="M382" s="161"/>
      <c r="N382" s="161"/>
      <c r="O382" s="161"/>
      <c r="P382" s="161"/>
    </row>
    <row r="383" spans="13:16" s="43" customFormat="1" x14ac:dyDescent="0.25">
      <c r="M383" s="161"/>
      <c r="N383" s="161"/>
      <c r="O383" s="161"/>
      <c r="P383" s="161"/>
    </row>
    <row r="384" spans="13:16" s="43" customFormat="1" x14ac:dyDescent="0.25">
      <c r="M384" s="161"/>
      <c r="N384" s="161"/>
      <c r="O384" s="161"/>
      <c r="P384" s="161"/>
    </row>
    <row r="385" spans="13:16" s="43" customFormat="1" x14ac:dyDescent="0.25">
      <c r="M385" s="161"/>
      <c r="N385" s="161"/>
      <c r="O385" s="161"/>
      <c r="P385" s="161"/>
    </row>
    <row r="386" spans="13:16" s="43" customFormat="1" x14ac:dyDescent="0.25">
      <c r="M386" s="161"/>
      <c r="N386" s="161"/>
      <c r="O386" s="161"/>
      <c r="P386" s="161"/>
    </row>
    <row r="387" spans="13:16" s="43" customFormat="1" x14ac:dyDescent="0.25">
      <c r="M387" s="161"/>
      <c r="N387" s="161"/>
      <c r="O387" s="161"/>
      <c r="P387" s="161"/>
    </row>
    <row r="388" spans="13:16" s="43" customFormat="1" x14ac:dyDescent="0.25">
      <c r="M388" s="161"/>
      <c r="N388" s="161"/>
      <c r="O388" s="161"/>
      <c r="P388" s="161"/>
    </row>
    <row r="389" spans="13:16" s="43" customFormat="1" x14ac:dyDescent="0.25">
      <c r="M389" s="161"/>
      <c r="N389" s="161"/>
      <c r="O389" s="161"/>
      <c r="P389" s="161"/>
    </row>
    <row r="390" spans="13:16" s="43" customFormat="1" x14ac:dyDescent="0.25">
      <c r="M390" s="161"/>
      <c r="N390" s="161"/>
      <c r="O390" s="161"/>
      <c r="P390" s="161"/>
    </row>
    <row r="391" spans="13:16" s="43" customFormat="1" x14ac:dyDescent="0.25">
      <c r="M391" s="161"/>
      <c r="N391" s="161"/>
      <c r="O391" s="161"/>
      <c r="P391" s="161"/>
    </row>
    <row r="392" spans="13:16" s="43" customFormat="1" x14ac:dyDescent="0.25">
      <c r="M392" s="161"/>
      <c r="N392" s="161"/>
      <c r="O392" s="161"/>
      <c r="P392" s="161"/>
    </row>
    <row r="393" spans="13:16" s="43" customFormat="1" x14ac:dyDescent="0.25">
      <c r="M393" s="161"/>
      <c r="N393" s="161"/>
      <c r="O393" s="161"/>
      <c r="P393" s="161"/>
    </row>
    <row r="394" spans="13:16" s="43" customFormat="1" x14ac:dyDescent="0.25">
      <c r="M394" s="161"/>
      <c r="N394" s="161"/>
      <c r="O394" s="161"/>
      <c r="P394" s="161"/>
    </row>
    <row r="395" spans="13:16" s="43" customFormat="1" x14ac:dyDescent="0.25">
      <c r="M395" s="161"/>
      <c r="N395" s="161"/>
      <c r="O395" s="161"/>
      <c r="P395" s="161"/>
    </row>
    <row r="396" spans="13:16" s="43" customFormat="1" x14ac:dyDescent="0.25">
      <c r="M396" s="161"/>
      <c r="N396" s="161"/>
      <c r="O396" s="161"/>
      <c r="P396" s="161"/>
    </row>
    <row r="397" spans="13:16" s="43" customFormat="1" x14ac:dyDescent="0.25">
      <c r="M397" s="161"/>
      <c r="N397" s="161"/>
      <c r="O397" s="161"/>
      <c r="P397" s="161"/>
    </row>
    <row r="398" spans="13:16" s="43" customFormat="1" x14ac:dyDescent="0.25">
      <c r="M398" s="161"/>
      <c r="N398" s="161"/>
      <c r="O398" s="161"/>
      <c r="P398" s="161"/>
    </row>
    <row r="399" spans="13:16" s="43" customFormat="1" x14ac:dyDescent="0.25">
      <c r="M399" s="161"/>
      <c r="N399" s="161"/>
      <c r="O399" s="161"/>
      <c r="P399" s="161"/>
    </row>
    <row r="400" spans="13:16" s="43" customFormat="1" x14ac:dyDescent="0.25">
      <c r="M400" s="161"/>
      <c r="N400" s="161"/>
      <c r="O400" s="161"/>
      <c r="P400" s="161"/>
    </row>
    <row r="401" spans="13:16" s="43" customFormat="1" x14ac:dyDescent="0.25">
      <c r="M401" s="161"/>
      <c r="N401" s="161"/>
      <c r="O401" s="161"/>
      <c r="P401" s="161"/>
    </row>
    <row r="402" spans="13:16" s="43" customFormat="1" x14ac:dyDescent="0.25">
      <c r="M402" s="161"/>
      <c r="N402" s="161"/>
      <c r="O402" s="161"/>
      <c r="P402" s="161"/>
    </row>
    <row r="403" spans="13:16" s="43" customFormat="1" x14ac:dyDescent="0.25">
      <c r="M403" s="161"/>
      <c r="N403" s="161"/>
      <c r="O403" s="161"/>
      <c r="P403" s="161"/>
    </row>
    <row r="404" spans="13:16" s="43" customFormat="1" x14ac:dyDescent="0.25">
      <c r="M404" s="161"/>
      <c r="N404" s="161"/>
      <c r="O404" s="161"/>
      <c r="P404" s="161"/>
    </row>
    <row r="405" spans="13:16" s="43" customFormat="1" x14ac:dyDescent="0.25">
      <c r="M405" s="161"/>
      <c r="N405" s="161"/>
      <c r="O405" s="161"/>
      <c r="P405" s="161"/>
    </row>
    <row r="406" spans="13:16" s="43" customFormat="1" x14ac:dyDescent="0.25">
      <c r="M406" s="161"/>
      <c r="N406" s="161"/>
      <c r="O406" s="161"/>
      <c r="P406" s="161"/>
    </row>
    <row r="407" spans="13:16" s="43" customFormat="1" x14ac:dyDescent="0.25">
      <c r="M407" s="161"/>
      <c r="N407" s="161"/>
      <c r="O407" s="161"/>
      <c r="P407" s="161"/>
    </row>
    <row r="408" spans="13:16" s="43" customFormat="1" x14ac:dyDescent="0.25">
      <c r="M408" s="161"/>
      <c r="N408" s="161"/>
      <c r="O408" s="161"/>
      <c r="P408" s="161"/>
    </row>
    <row r="409" spans="13:16" s="43" customFormat="1" x14ac:dyDescent="0.25">
      <c r="M409" s="161"/>
      <c r="N409" s="161"/>
      <c r="O409" s="161"/>
      <c r="P409" s="161"/>
    </row>
    <row r="410" spans="13:16" s="43" customFormat="1" x14ac:dyDescent="0.25">
      <c r="M410" s="161"/>
      <c r="N410" s="161"/>
      <c r="O410" s="161"/>
      <c r="P410" s="161"/>
    </row>
    <row r="411" spans="13:16" s="43" customFormat="1" x14ac:dyDescent="0.25">
      <c r="M411" s="161"/>
      <c r="N411" s="161"/>
      <c r="O411" s="161"/>
      <c r="P411" s="161"/>
    </row>
    <row r="412" spans="13:16" s="43" customFormat="1" x14ac:dyDescent="0.25">
      <c r="M412" s="161"/>
      <c r="N412" s="161"/>
      <c r="O412" s="161"/>
      <c r="P412" s="161"/>
    </row>
    <row r="413" spans="13:16" s="43" customFormat="1" x14ac:dyDescent="0.25">
      <c r="M413" s="161"/>
      <c r="N413" s="161"/>
      <c r="O413" s="161"/>
      <c r="P413" s="161"/>
    </row>
    <row r="414" spans="13:16" s="43" customFormat="1" x14ac:dyDescent="0.25">
      <c r="M414" s="161"/>
      <c r="N414" s="161"/>
      <c r="O414" s="161"/>
      <c r="P414" s="161"/>
    </row>
    <row r="415" spans="13:16" s="43" customFormat="1" x14ac:dyDescent="0.25">
      <c r="M415" s="161"/>
      <c r="N415" s="161"/>
      <c r="O415" s="161"/>
      <c r="P415" s="161"/>
    </row>
    <row r="416" spans="13:16" s="43" customFormat="1" x14ac:dyDescent="0.25">
      <c r="M416" s="161"/>
      <c r="N416" s="161"/>
      <c r="O416" s="161"/>
      <c r="P416" s="161"/>
    </row>
    <row r="417" spans="13:16" s="43" customFormat="1" x14ac:dyDescent="0.25">
      <c r="M417" s="161"/>
      <c r="N417" s="161"/>
      <c r="O417" s="161"/>
      <c r="P417" s="161"/>
    </row>
    <row r="418" spans="13:16" s="43" customFormat="1" x14ac:dyDescent="0.25">
      <c r="M418" s="161"/>
      <c r="N418" s="161"/>
      <c r="O418" s="161"/>
      <c r="P418" s="161"/>
    </row>
    <row r="419" spans="13:16" s="43" customFormat="1" x14ac:dyDescent="0.25">
      <c r="M419" s="161"/>
      <c r="N419" s="161"/>
      <c r="O419" s="161"/>
      <c r="P419" s="161"/>
    </row>
    <row r="420" spans="13:16" s="43" customFormat="1" x14ac:dyDescent="0.25">
      <c r="M420" s="161"/>
      <c r="N420" s="161"/>
      <c r="O420" s="161"/>
      <c r="P420" s="161"/>
    </row>
    <row r="421" spans="13:16" s="43" customFormat="1" x14ac:dyDescent="0.25">
      <c r="M421" s="161"/>
      <c r="N421" s="161"/>
      <c r="O421" s="161"/>
      <c r="P421" s="161"/>
    </row>
    <row r="422" spans="13:16" s="43" customFormat="1" x14ac:dyDescent="0.25">
      <c r="M422" s="161"/>
      <c r="N422" s="161"/>
      <c r="O422" s="161"/>
      <c r="P422" s="161"/>
    </row>
    <row r="423" spans="13:16" s="43" customFormat="1" x14ac:dyDescent="0.25">
      <c r="M423" s="161"/>
      <c r="N423" s="161"/>
      <c r="O423" s="161"/>
      <c r="P423" s="161"/>
    </row>
    <row r="424" spans="13:16" s="43" customFormat="1" x14ac:dyDescent="0.25">
      <c r="M424" s="161"/>
      <c r="N424" s="161"/>
      <c r="O424" s="161"/>
      <c r="P424" s="161"/>
    </row>
    <row r="425" spans="13:16" s="43" customFormat="1" x14ac:dyDescent="0.25">
      <c r="M425" s="161"/>
      <c r="N425" s="161"/>
      <c r="O425" s="161"/>
      <c r="P425" s="161"/>
    </row>
    <row r="426" spans="13:16" s="43" customFormat="1" x14ac:dyDescent="0.25">
      <c r="M426" s="161"/>
      <c r="N426" s="161"/>
      <c r="O426" s="161"/>
      <c r="P426" s="161"/>
    </row>
    <row r="427" spans="13:16" s="43" customFormat="1" x14ac:dyDescent="0.25">
      <c r="M427" s="161"/>
      <c r="N427" s="161"/>
      <c r="O427" s="161"/>
      <c r="P427" s="161"/>
    </row>
    <row r="428" spans="13:16" s="43" customFormat="1" x14ac:dyDescent="0.25">
      <c r="M428" s="161"/>
      <c r="N428" s="161"/>
      <c r="O428" s="161"/>
      <c r="P428" s="161"/>
    </row>
    <row r="429" spans="13:16" s="43" customFormat="1" x14ac:dyDescent="0.25">
      <c r="M429" s="161"/>
      <c r="N429" s="161"/>
      <c r="O429" s="161"/>
      <c r="P429" s="161"/>
    </row>
    <row r="430" spans="13:16" s="43" customFormat="1" x14ac:dyDescent="0.25">
      <c r="M430" s="161"/>
      <c r="N430" s="161"/>
      <c r="O430" s="161"/>
      <c r="P430" s="161"/>
    </row>
    <row r="431" spans="13:16" s="43" customFormat="1" x14ac:dyDescent="0.25">
      <c r="M431" s="161"/>
      <c r="N431" s="161"/>
      <c r="O431" s="161"/>
      <c r="P431" s="161"/>
    </row>
    <row r="432" spans="13:16" s="43" customFormat="1" x14ac:dyDescent="0.25">
      <c r="M432" s="161"/>
      <c r="N432" s="161"/>
      <c r="O432" s="161"/>
      <c r="P432" s="161"/>
    </row>
    <row r="433" spans="13:16" s="43" customFormat="1" x14ac:dyDescent="0.25">
      <c r="M433" s="161"/>
      <c r="N433" s="161"/>
      <c r="O433" s="161"/>
      <c r="P433" s="161"/>
    </row>
    <row r="434" spans="13:16" s="43" customFormat="1" x14ac:dyDescent="0.25">
      <c r="M434" s="161"/>
      <c r="N434" s="161"/>
      <c r="O434" s="161"/>
      <c r="P434" s="161"/>
    </row>
    <row r="435" spans="13:16" s="43" customFormat="1" x14ac:dyDescent="0.25">
      <c r="M435" s="161"/>
      <c r="N435" s="161"/>
      <c r="O435" s="161"/>
      <c r="P435" s="161"/>
    </row>
    <row r="436" spans="13:16" s="43" customFormat="1" x14ac:dyDescent="0.25">
      <c r="M436" s="161"/>
      <c r="N436" s="161"/>
      <c r="O436" s="161"/>
      <c r="P436" s="161"/>
    </row>
    <row r="437" spans="13:16" s="43" customFormat="1" x14ac:dyDescent="0.25">
      <c r="M437" s="161"/>
      <c r="N437" s="161"/>
      <c r="O437" s="161"/>
      <c r="P437" s="161"/>
    </row>
    <row r="438" spans="13:16" s="43" customFormat="1" x14ac:dyDescent="0.25">
      <c r="M438" s="161"/>
      <c r="N438" s="161"/>
      <c r="O438" s="161"/>
      <c r="P438" s="161"/>
    </row>
    <row r="439" spans="13:16" s="43" customFormat="1" x14ac:dyDescent="0.25">
      <c r="M439" s="161"/>
      <c r="N439" s="161"/>
      <c r="O439" s="161"/>
      <c r="P439" s="161"/>
    </row>
    <row r="440" spans="13:16" s="43" customFormat="1" x14ac:dyDescent="0.25">
      <c r="M440" s="161"/>
      <c r="N440" s="161"/>
      <c r="O440" s="161"/>
      <c r="P440" s="161"/>
    </row>
    <row r="441" spans="13:16" s="43" customFormat="1" x14ac:dyDescent="0.25">
      <c r="M441" s="161"/>
      <c r="N441" s="161"/>
      <c r="O441" s="161"/>
      <c r="P441" s="161"/>
    </row>
    <row r="442" spans="13:16" s="43" customFormat="1" x14ac:dyDescent="0.25">
      <c r="M442" s="161"/>
      <c r="N442" s="161"/>
      <c r="O442" s="161"/>
      <c r="P442" s="161"/>
    </row>
    <row r="443" spans="13:16" s="43" customFormat="1" x14ac:dyDescent="0.25">
      <c r="M443" s="161"/>
      <c r="N443" s="161"/>
      <c r="O443" s="161"/>
      <c r="P443" s="161"/>
    </row>
    <row r="444" spans="13:16" s="43" customFormat="1" x14ac:dyDescent="0.25">
      <c r="M444" s="161"/>
      <c r="N444" s="161"/>
      <c r="O444" s="161"/>
      <c r="P444" s="161"/>
    </row>
    <row r="445" spans="13:16" s="43" customFormat="1" x14ac:dyDescent="0.25">
      <c r="M445" s="161"/>
      <c r="N445" s="161"/>
      <c r="O445" s="161"/>
      <c r="P445" s="161"/>
    </row>
    <row r="446" spans="13:16" s="43" customFormat="1" x14ac:dyDescent="0.25">
      <c r="M446" s="161"/>
      <c r="N446" s="161"/>
      <c r="O446" s="161"/>
      <c r="P446" s="161"/>
    </row>
    <row r="447" spans="13:16" s="43" customFormat="1" x14ac:dyDescent="0.25">
      <c r="M447" s="161"/>
      <c r="N447" s="161"/>
      <c r="O447" s="161"/>
      <c r="P447" s="161"/>
    </row>
    <row r="448" spans="13:16" s="43" customFormat="1" x14ac:dyDescent="0.25">
      <c r="M448" s="161"/>
      <c r="N448" s="161"/>
      <c r="O448" s="161"/>
      <c r="P448" s="161"/>
    </row>
    <row r="449" spans="13:16" s="43" customFormat="1" x14ac:dyDescent="0.25">
      <c r="M449" s="161"/>
      <c r="N449" s="161"/>
      <c r="O449" s="161"/>
      <c r="P449" s="161"/>
    </row>
    <row r="450" spans="13:16" s="43" customFormat="1" x14ac:dyDescent="0.25">
      <c r="M450" s="161"/>
      <c r="N450" s="161"/>
      <c r="O450" s="161"/>
      <c r="P450" s="161"/>
    </row>
    <row r="451" spans="13:16" s="43" customFormat="1" x14ac:dyDescent="0.25">
      <c r="M451" s="161"/>
      <c r="N451" s="161"/>
      <c r="O451" s="161"/>
      <c r="P451" s="161"/>
    </row>
    <row r="452" spans="13:16" s="43" customFormat="1" x14ac:dyDescent="0.25">
      <c r="M452" s="161"/>
      <c r="N452" s="161"/>
      <c r="O452" s="161"/>
      <c r="P452" s="161"/>
    </row>
    <row r="453" spans="13:16" s="43" customFormat="1" x14ac:dyDescent="0.25">
      <c r="M453" s="161"/>
      <c r="N453" s="161"/>
      <c r="O453" s="161"/>
      <c r="P453" s="161"/>
    </row>
    <row r="454" spans="13:16" s="43" customFormat="1" x14ac:dyDescent="0.25">
      <c r="M454" s="161"/>
      <c r="N454" s="161"/>
      <c r="O454" s="161"/>
      <c r="P454" s="161"/>
    </row>
    <row r="455" spans="13:16" s="43" customFormat="1" x14ac:dyDescent="0.25">
      <c r="M455" s="161"/>
      <c r="N455" s="161"/>
      <c r="O455" s="161"/>
      <c r="P455" s="161"/>
    </row>
    <row r="456" spans="13:16" s="43" customFormat="1" x14ac:dyDescent="0.25">
      <c r="M456" s="161"/>
      <c r="N456" s="161"/>
      <c r="O456" s="161"/>
      <c r="P456" s="161"/>
    </row>
    <row r="457" spans="13:16" s="43" customFormat="1" x14ac:dyDescent="0.25">
      <c r="M457" s="161"/>
      <c r="N457" s="161"/>
      <c r="O457" s="161"/>
      <c r="P457" s="161"/>
    </row>
    <row r="458" spans="13:16" s="43" customFormat="1" x14ac:dyDescent="0.25">
      <c r="M458" s="161"/>
      <c r="N458" s="161"/>
      <c r="O458" s="161"/>
      <c r="P458" s="161"/>
    </row>
    <row r="459" spans="13:16" s="43" customFormat="1" x14ac:dyDescent="0.25">
      <c r="M459" s="161"/>
      <c r="N459" s="161"/>
      <c r="O459" s="161"/>
      <c r="P459" s="161"/>
    </row>
    <row r="460" spans="13:16" s="43" customFormat="1" x14ac:dyDescent="0.25">
      <c r="M460" s="161"/>
      <c r="N460" s="161"/>
      <c r="O460" s="161"/>
      <c r="P460" s="161"/>
    </row>
    <row r="461" spans="13:16" s="43" customFormat="1" x14ac:dyDescent="0.25">
      <c r="M461" s="161"/>
      <c r="N461" s="161"/>
      <c r="O461" s="161"/>
      <c r="P461" s="161"/>
    </row>
    <row r="462" spans="13:16" s="43" customFormat="1" x14ac:dyDescent="0.25">
      <c r="M462" s="161"/>
      <c r="N462" s="161"/>
      <c r="O462" s="161"/>
      <c r="P462" s="161"/>
    </row>
    <row r="463" spans="13:16" s="43" customFormat="1" x14ac:dyDescent="0.25">
      <c r="M463" s="161"/>
      <c r="N463" s="161"/>
      <c r="O463" s="161"/>
      <c r="P463" s="161"/>
    </row>
    <row r="464" spans="13:16" s="43" customFormat="1" x14ac:dyDescent="0.25">
      <c r="M464" s="161"/>
      <c r="N464" s="161"/>
      <c r="O464" s="161"/>
      <c r="P464" s="161"/>
    </row>
    <row r="465" spans="13:16" s="43" customFormat="1" x14ac:dyDescent="0.25">
      <c r="M465" s="161"/>
      <c r="N465" s="161"/>
      <c r="O465" s="161"/>
      <c r="P465" s="161"/>
    </row>
    <row r="466" spans="13:16" s="43" customFormat="1" x14ac:dyDescent="0.25">
      <c r="M466" s="161"/>
      <c r="N466" s="161"/>
      <c r="O466" s="161"/>
      <c r="P466" s="161"/>
    </row>
    <row r="467" spans="13:16" s="43" customFormat="1" x14ac:dyDescent="0.25">
      <c r="M467" s="161"/>
      <c r="N467" s="161"/>
      <c r="O467" s="161"/>
      <c r="P467" s="161"/>
    </row>
    <row r="468" spans="13:16" s="43" customFormat="1" x14ac:dyDescent="0.25">
      <c r="M468" s="161"/>
      <c r="N468" s="161"/>
      <c r="O468" s="161"/>
      <c r="P468" s="161"/>
    </row>
    <row r="469" spans="13:16" s="43" customFormat="1" x14ac:dyDescent="0.25">
      <c r="M469" s="161"/>
      <c r="N469" s="161"/>
      <c r="O469" s="161"/>
      <c r="P469" s="161"/>
    </row>
    <row r="470" spans="13:16" s="43" customFormat="1" x14ac:dyDescent="0.25">
      <c r="M470" s="161"/>
      <c r="N470" s="161"/>
      <c r="O470" s="161"/>
      <c r="P470" s="161"/>
    </row>
    <row r="471" spans="13:16" s="43" customFormat="1" x14ac:dyDescent="0.25">
      <c r="M471" s="161"/>
      <c r="N471" s="161"/>
      <c r="O471" s="161"/>
      <c r="P471" s="161"/>
    </row>
    <row r="472" spans="13:16" s="43" customFormat="1" x14ac:dyDescent="0.25">
      <c r="M472" s="161"/>
      <c r="N472" s="161"/>
      <c r="O472" s="161"/>
      <c r="P472" s="161"/>
    </row>
    <row r="473" spans="13:16" s="43" customFormat="1" x14ac:dyDescent="0.25">
      <c r="M473" s="161"/>
      <c r="N473" s="161"/>
      <c r="O473" s="161"/>
      <c r="P473" s="161"/>
    </row>
    <row r="474" spans="13:16" s="43" customFormat="1" x14ac:dyDescent="0.25">
      <c r="M474" s="161"/>
      <c r="N474" s="161"/>
      <c r="O474" s="161"/>
      <c r="P474" s="161"/>
    </row>
    <row r="475" spans="13:16" s="43" customFormat="1" x14ac:dyDescent="0.25">
      <c r="M475" s="161"/>
      <c r="N475" s="161"/>
      <c r="O475" s="161"/>
      <c r="P475" s="161"/>
    </row>
    <row r="476" spans="13:16" s="43" customFormat="1" x14ac:dyDescent="0.25">
      <c r="M476" s="161"/>
      <c r="N476" s="161"/>
      <c r="O476" s="161"/>
      <c r="P476" s="161"/>
    </row>
    <row r="477" spans="13:16" s="43" customFormat="1" x14ac:dyDescent="0.25">
      <c r="M477" s="161"/>
      <c r="N477" s="161"/>
      <c r="O477" s="161"/>
      <c r="P477" s="161"/>
    </row>
    <row r="478" spans="13:16" s="43" customFormat="1" x14ac:dyDescent="0.25">
      <c r="M478" s="161"/>
      <c r="N478" s="161"/>
      <c r="O478" s="161"/>
      <c r="P478" s="161"/>
    </row>
    <row r="479" spans="13:16" s="43" customFormat="1" x14ac:dyDescent="0.25">
      <c r="M479" s="161"/>
      <c r="N479" s="161"/>
      <c r="O479" s="161"/>
      <c r="P479" s="161"/>
    </row>
    <row r="480" spans="13:16" s="43" customFormat="1" x14ac:dyDescent="0.25">
      <c r="M480" s="161"/>
      <c r="N480" s="161"/>
      <c r="O480" s="161"/>
      <c r="P480" s="161"/>
    </row>
    <row r="481" spans="13:16" s="43" customFormat="1" x14ac:dyDescent="0.25">
      <c r="M481" s="161"/>
      <c r="N481" s="161"/>
      <c r="O481" s="161"/>
      <c r="P481" s="161"/>
    </row>
    <row r="482" spans="13:16" s="43" customFormat="1" x14ac:dyDescent="0.25">
      <c r="M482" s="161"/>
      <c r="N482" s="161"/>
      <c r="O482" s="161"/>
      <c r="P482" s="161"/>
    </row>
    <row r="483" spans="13:16" s="43" customFormat="1" x14ac:dyDescent="0.25">
      <c r="M483" s="161"/>
      <c r="N483" s="161"/>
      <c r="O483" s="161"/>
      <c r="P483" s="161"/>
    </row>
    <row r="484" spans="13:16" s="43" customFormat="1" x14ac:dyDescent="0.25">
      <c r="M484" s="161"/>
      <c r="N484" s="161"/>
      <c r="O484" s="161"/>
      <c r="P484" s="161"/>
    </row>
    <row r="485" spans="13:16" s="43" customFormat="1" x14ac:dyDescent="0.25">
      <c r="M485" s="161"/>
      <c r="N485" s="161"/>
      <c r="O485" s="161"/>
      <c r="P485" s="161"/>
    </row>
    <row r="486" spans="13:16" s="43" customFormat="1" x14ac:dyDescent="0.25">
      <c r="M486" s="161"/>
      <c r="N486" s="161"/>
      <c r="O486" s="161"/>
      <c r="P486" s="161"/>
    </row>
    <row r="487" spans="13:16" s="43" customFormat="1" x14ac:dyDescent="0.25">
      <c r="M487" s="161"/>
      <c r="N487" s="161"/>
      <c r="O487" s="161"/>
      <c r="P487" s="161"/>
    </row>
    <row r="488" spans="13:16" s="43" customFormat="1" x14ac:dyDescent="0.25">
      <c r="M488" s="161"/>
      <c r="N488" s="161"/>
      <c r="O488" s="161"/>
      <c r="P488" s="161"/>
    </row>
    <row r="489" spans="13:16" s="43" customFormat="1" x14ac:dyDescent="0.25">
      <c r="M489" s="161"/>
      <c r="N489" s="161"/>
      <c r="O489" s="161"/>
      <c r="P489" s="161"/>
    </row>
    <row r="490" spans="13:16" s="43" customFormat="1" x14ac:dyDescent="0.25">
      <c r="M490" s="161"/>
      <c r="N490" s="161"/>
      <c r="O490" s="161"/>
      <c r="P490" s="161"/>
    </row>
    <row r="491" spans="13:16" s="43" customFormat="1" x14ac:dyDescent="0.25">
      <c r="M491" s="161"/>
      <c r="N491" s="161"/>
      <c r="O491" s="161"/>
      <c r="P491" s="161"/>
    </row>
    <row r="492" spans="13:16" s="43" customFormat="1" x14ac:dyDescent="0.25">
      <c r="M492" s="161"/>
      <c r="N492" s="161"/>
      <c r="O492" s="161"/>
      <c r="P492" s="161"/>
    </row>
    <row r="493" spans="13:16" s="43" customFormat="1" x14ac:dyDescent="0.25">
      <c r="M493" s="161"/>
      <c r="N493" s="161"/>
      <c r="O493" s="161"/>
      <c r="P493" s="161"/>
    </row>
    <row r="494" spans="13:16" s="43" customFormat="1" x14ac:dyDescent="0.25">
      <c r="M494" s="161"/>
      <c r="N494" s="161"/>
      <c r="O494" s="161"/>
      <c r="P494" s="161"/>
    </row>
    <row r="495" spans="13:16" s="43" customFormat="1" x14ac:dyDescent="0.25">
      <c r="M495" s="161"/>
      <c r="N495" s="161"/>
      <c r="O495" s="161"/>
      <c r="P495" s="161"/>
    </row>
    <row r="496" spans="13:16" s="43" customFormat="1" x14ac:dyDescent="0.25">
      <c r="M496" s="161"/>
      <c r="N496" s="161"/>
      <c r="O496" s="161"/>
      <c r="P496" s="161"/>
    </row>
    <row r="497" spans="13:16" s="43" customFormat="1" x14ac:dyDescent="0.25">
      <c r="M497" s="161"/>
      <c r="N497" s="161"/>
      <c r="O497" s="161"/>
      <c r="P497" s="161"/>
    </row>
    <row r="498" spans="13:16" s="43" customFormat="1" x14ac:dyDescent="0.25">
      <c r="M498" s="161"/>
      <c r="N498" s="161"/>
      <c r="O498" s="161"/>
      <c r="P498" s="161"/>
    </row>
    <row r="499" spans="13:16" s="43" customFormat="1" x14ac:dyDescent="0.25">
      <c r="M499" s="161"/>
      <c r="N499" s="161"/>
      <c r="O499" s="161"/>
      <c r="P499" s="161"/>
    </row>
    <row r="500" spans="13:16" s="43" customFormat="1" x14ac:dyDescent="0.25">
      <c r="M500" s="161"/>
      <c r="N500" s="161"/>
      <c r="O500" s="161"/>
      <c r="P500" s="161"/>
    </row>
    <row r="501" spans="13:16" s="43" customFormat="1" x14ac:dyDescent="0.25">
      <c r="M501" s="161"/>
      <c r="N501" s="161"/>
      <c r="O501" s="161"/>
      <c r="P501" s="161"/>
    </row>
    <row r="502" spans="13:16" s="43" customFormat="1" x14ac:dyDescent="0.25">
      <c r="M502" s="161"/>
      <c r="N502" s="161"/>
      <c r="O502" s="161"/>
      <c r="P502" s="161"/>
    </row>
    <row r="503" spans="13:16" s="43" customFormat="1" x14ac:dyDescent="0.25">
      <c r="M503" s="161"/>
      <c r="N503" s="161"/>
      <c r="O503" s="161"/>
      <c r="P503" s="161"/>
    </row>
    <row r="504" spans="13:16" s="43" customFormat="1" x14ac:dyDescent="0.25">
      <c r="M504" s="161"/>
      <c r="N504" s="161"/>
      <c r="O504" s="161"/>
      <c r="P504" s="161"/>
    </row>
    <row r="505" spans="13:16" s="43" customFormat="1" x14ac:dyDescent="0.25">
      <c r="M505" s="161"/>
      <c r="N505" s="161"/>
      <c r="O505" s="161"/>
      <c r="P505" s="161"/>
    </row>
    <row r="506" spans="13:16" s="43" customFormat="1" x14ac:dyDescent="0.25">
      <c r="M506" s="161"/>
      <c r="N506" s="161"/>
      <c r="O506" s="161"/>
      <c r="P506" s="161"/>
    </row>
    <row r="507" spans="13:16" s="43" customFormat="1" x14ac:dyDescent="0.25">
      <c r="M507" s="161"/>
      <c r="N507" s="161"/>
      <c r="O507" s="161"/>
      <c r="P507" s="161"/>
    </row>
    <row r="508" spans="13:16" s="43" customFormat="1" x14ac:dyDescent="0.25">
      <c r="M508" s="161"/>
      <c r="N508" s="161"/>
      <c r="O508" s="161"/>
      <c r="P508" s="161"/>
    </row>
    <row r="509" spans="13:16" s="43" customFormat="1" x14ac:dyDescent="0.25">
      <c r="M509" s="161"/>
      <c r="N509" s="161"/>
      <c r="O509" s="161"/>
      <c r="P509" s="161"/>
    </row>
    <row r="510" spans="13:16" s="43" customFormat="1" x14ac:dyDescent="0.25">
      <c r="M510" s="161"/>
      <c r="N510" s="161"/>
      <c r="O510" s="161"/>
      <c r="P510" s="161"/>
    </row>
    <row r="511" spans="13:16" s="43" customFormat="1" x14ac:dyDescent="0.25">
      <c r="M511" s="161"/>
      <c r="N511" s="161"/>
      <c r="O511" s="161"/>
      <c r="P511" s="161"/>
    </row>
    <row r="512" spans="13:16" s="43" customFormat="1" x14ac:dyDescent="0.25">
      <c r="M512" s="161"/>
      <c r="N512" s="161"/>
      <c r="O512" s="161"/>
      <c r="P512" s="161"/>
    </row>
    <row r="513" spans="13:16" s="43" customFormat="1" x14ac:dyDescent="0.25">
      <c r="M513" s="161"/>
      <c r="N513" s="161"/>
      <c r="O513" s="161"/>
      <c r="P513" s="161"/>
    </row>
    <row r="514" spans="13:16" s="43" customFormat="1" x14ac:dyDescent="0.25">
      <c r="M514" s="161"/>
      <c r="N514" s="161"/>
      <c r="O514" s="161"/>
      <c r="P514" s="161"/>
    </row>
    <row r="515" spans="13:16" s="43" customFormat="1" x14ac:dyDescent="0.25">
      <c r="M515" s="161"/>
      <c r="N515" s="161"/>
      <c r="O515" s="161"/>
      <c r="P515" s="161"/>
    </row>
    <row r="516" spans="13:16" s="43" customFormat="1" x14ac:dyDescent="0.25">
      <c r="M516" s="161"/>
      <c r="N516" s="161"/>
      <c r="O516" s="161"/>
      <c r="P516" s="161"/>
    </row>
    <row r="517" spans="13:16" s="43" customFormat="1" x14ac:dyDescent="0.25">
      <c r="M517" s="161"/>
      <c r="N517" s="161"/>
      <c r="O517" s="161"/>
      <c r="P517" s="161"/>
    </row>
    <row r="518" spans="13:16" s="43" customFormat="1" x14ac:dyDescent="0.25">
      <c r="M518" s="161"/>
      <c r="N518" s="161"/>
      <c r="O518" s="161"/>
      <c r="P518" s="161"/>
    </row>
    <row r="519" spans="13:16" s="43" customFormat="1" x14ac:dyDescent="0.25">
      <c r="M519" s="161"/>
      <c r="N519" s="161"/>
      <c r="O519" s="161"/>
      <c r="P519" s="161"/>
    </row>
    <row r="520" spans="13:16" s="43" customFormat="1" x14ac:dyDescent="0.25">
      <c r="M520" s="161"/>
      <c r="N520" s="161"/>
      <c r="O520" s="161"/>
      <c r="P520" s="161"/>
    </row>
    <row r="521" spans="13:16" s="43" customFormat="1" x14ac:dyDescent="0.25">
      <c r="M521" s="161"/>
      <c r="N521" s="161"/>
      <c r="O521" s="161"/>
      <c r="P521" s="161"/>
    </row>
    <row r="522" spans="13:16" s="43" customFormat="1" x14ac:dyDescent="0.25">
      <c r="M522" s="161"/>
      <c r="N522" s="161"/>
      <c r="O522" s="161"/>
      <c r="P522" s="161"/>
    </row>
    <row r="523" spans="13:16" s="43" customFormat="1" x14ac:dyDescent="0.25">
      <c r="M523" s="161"/>
      <c r="N523" s="161"/>
      <c r="O523" s="161"/>
      <c r="P523" s="161"/>
    </row>
    <row r="524" spans="13:16" s="43" customFormat="1" x14ac:dyDescent="0.25">
      <c r="M524" s="161"/>
      <c r="N524" s="161"/>
      <c r="O524" s="161"/>
      <c r="P524" s="161"/>
    </row>
    <row r="525" spans="13:16" s="43" customFormat="1" x14ac:dyDescent="0.25">
      <c r="M525" s="161"/>
      <c r="N525" s="161"/>
      <c r="O525" s="161"/>
      <c r="P525" s="161"/>
    </row>
    <row r="526" spans="13:16" s="43" customFormat="1" x14ac:dyDescent="0.25">
      <c r="M526" s="161"/>
      <c r="N526" s="161"/>
      <c r="O526" s="161"/>
      <c r="P526" s="161"/>
    </row>
    <row r="527" spans="13:16" s="43" customFormat="1" x14ac:dyDescent="0.25">
      <c r="M527" s="161"/>
      <c r="N527" s="161"/>
      <c r="O527" s="161"/>
      <c r="P527" s="161"/>
    </row>
    <row r="528" spans="13:16" s="43" customFormat="1" x14ac:dyDescent="0.25">
      <c r="M528" s="161"/>
      <c r="N528" s="161"/>
      <c r="O528" s="161"/>
      <c r="P528" s="161"/>
    </row>
    <row r="529" spans="13:16" s="43" customFormat="1" x14ac:dyDescent="0.25">
      <c r="M529" s="161"/>
      <c r="N529" s="161"/>
      <c r="O529" s="161"/>
      <c r="P529" s="161"/>
    </row>
    <row r="530" spans="13:16" s="43" customFormat="1" x14ac:dyDescent="0.25">
      <c r="M530" s="161"/>
      <c r="N530" s="161"/>
      <c r="O530" s="161"/>
      <c r="P530" s="161"/>
    </row>
    <row r="531" spans="13:16" s="43" customFormat="1" x14ac:dyDescent="0.25">
      <c r="M531" s="161"/>
      <c r="N531" s="161"/>
      <c r="O531" s="161"/>
      <c r="P531" s="161"/>
    </row>
    <row r="532" spans="13:16" s="43" customFormat="1" x14ac:dyDescent="0.25">
      <c r="M532" s="161"/>
      <c r="N532" s="161"/>
      <c r="O532" s="161"/>
      <c r="P532" s="161"/>
    </row>
    <row r="533" spans="13:16" s="43" customFormat="1" x14ac:dyDescent="0.25">
      <c r="M533" s="161"/>
      <c r="N533" s="161"/>
      <c r="O533" s="161"/>
      <c r="P533" s="161"/>
    </row>
    <row r="534" spans="13:16" s="43" customFormat="1" x14ac:dyDescent="0.25">
      <c r="M534" s="161"/>
      <c r="N534" s="161"/>
      <c r="O534" s="161"/>
      <c r="P534" s="161"/>
    </row>
    <row r="535" spans="13:16" s="43" customFormat="1" x14ac:dyDescent="0.25">
      <c r="M535" s="161"/>
      <c r="N535" s="161"/>
      <c r="O535" s="161"/>
      <c r="P535" s="161"/>
    </row>
    <row r="536" spans="13:16" s="43" customFormat="1" x14ac:dyDescent="0.25">
      <c r="M536" s="161"/>
      <c r="N536" s="161"/>
      <c r="O536" s="161"/>
      <c r="P536" s="161"/>
    </row>
    <row r="537" spans="13:16" s="43" customFormat="1" x14ac:dyDescent="0.25">
      <c r="M537" s="161"/>
      <c r="N537" s="161"/>
      <c r="O537" s="161"/>
      <c r="P537" s="161"/>
    </row>
    <row r="538" spans="13:16" s="43" customFormat="1" x14ac:dyDescent="0.25">
      <c r="M538" s="161"/>
      <c r="N538" s="161"/>
      <c r="O538" s="161"/>
      <c r="P538" s="161"/>
    </row>
    <row r="539" spans="13:16" s="43" customFormat="1" x14ac:dyDescent="0.25">
      <c r="M539" s="161"/>
      <c r="N539" s="161"/>
      <c r="O539" s="161"/>
      <c r="P539" s="161"/>
    </row>
    <row r="540" spans="13:16" s="43" customFormat="1" x14ac:dyDescent="0.25">
      <c r="M540" s="161"/>
      <c r="N540" s="161"/>
      <c r="O540" s="161"/>
      <c r="P540" s="161"/>
    </row>
    <row r="541" spans="13:16" s="43" customFormat="1" x14ac:dyDescent="0.25">
      <c r="M541" s="161"/>
      <c r="N541" s="161"/>
      <c r="O541" s="161"/>
      <c r="P541" s="161"/>
    </row>
    <row r="542" spans="13:16" s="43" customFormat="1" x14ac:dyDescent="0.25">
      <c r="M542" s="161"/>
      <c r="N542" s="161"/>
      <c r="O542" s="161"/>
      <c r="P542" s="161"/>
    </row>
    <row r="543" spans="13:16" s="43" customFormat="1" x14ac:dyDescent="0.25">
      <c r="M543" s="161"/>
      <c r="N543" s="161"/>
      <c r="O543" s="161"/>
      <c r="P543" s="161"/>
    </row>
    <row r="544" spans="13:16" s="43" customFormat="1" x14ac:dyDescent="0.25">
      <c r="M544" s="161"/>
      <c r="N544" s="161"/>
      <c r="O544" s="161"/>
      <c r="P544" s="161"/>
    </row>
    <row r="545" spans="13:16" s="43" customFormat="1" x14ac:dyDescent="0.25">
      <c r="M545" s="161"/>
      <c r="N545" s="161"/>
      <c r="O545" s="161"/>
      <c r="P545" s="161"/>
    </row>
    <row r="546" spans="13:16" s="43" customFormat="1" x14ac:dyDescent="0.25">
      <c r="M546" s="161"/>
      <c r="N546" s="161"/>
      <c r="O546" s="161"/>
      <c r="P546" s="161"/>
    </row>
    <row r="547" spans="13:16" s="43" customFormat="1" x14ac:dyDescent="0.25">
      <c r="M547" s="161"/>
      <c r="N547" s="161"/>
      <c r="O547" s="161"/>
      <c r="P547" s="161"/>
    </row>
    <row r="548" spans="13:16" s="43" customFormat="1" x14ac:dyDescent="0.25">
      <c r="M548" s="161"/>
      <c r="N548" s="161"/>
      <c r="O548" s="161"/>
      <c r="P548" s="161"/>
    </row>
    <row r="549" spans="13:16" s="43" customFormat="1" x14ac:dyDescent="0.25">
      <c r="M549" s="161"/>
      <c r="N549" s="161"/>
      <c r="O549" s="161"/>
      <c r="P549" s="161"/>
    </row>
    <row r="550" spans="13:16" s="43" customFormat="1" x14ac:dyDescent="0.25">
      <c r="M550" s="161"/>
      <c r="N550" s="161"/>
      <c r="O550" s="161"/>
      <c r="P550" s="161"/>
    </row>
    <row r="551" spans="13:16" s="43" customFormat="1" x14ac:dyDescent="0.25">
      <c r="M551" s="161"/>
      <c r="N551" s="161"/>
      <c r="O551" s="161"/>
      <c r="P551" s="161"/>
    </row>
    <row r="552" spans="13:16" s="43" customFormat="1" x14ac:dyDescent="0.25">
      <c r="M552" s="161"/>
      <c r="N552" s="161"/>
      <c r="O552" s="161"/>
      <c r="P552" s="161"/>
    </row>
    <row r="553" spans="13:16" s="43" customFormat="1" x14ac:dyDescent="0.25">
      <c r="M553" s="161"/>
      <c r="N553" s="161"/>
      <c r="O553" s="161"/>
      <c r="P553" s="161"/>
    </row>
    <row r="554" spans="13:16" s="43" customFormat="1" x14ac:dyDescent="0.25">
      <c r="M554" s="161"/>
      <c r="N554" s="161"/>
      <c r="O554" s="161"/>
      <c r="P554" s="161"/>
    </row>
    <row r="555" spans="13:16" s="43" customFormat="1" x14ac:dyDescent="0.25">
      <c r="M555" s="161"/>
      <c r="N555" s="161"/>
      <c r="O555" s="161"/>
      <c r="P555" s="161"/>
    </row>
    <row r="556" spans="13:16" s="43" customFormat="1" x14ac:dyDescent="0.25">
      <c r="M556" s="161"/>
      <c r="N556" s="161"/>
      <c r="O556" s="161"/>
      <c r="P556" s="161"/>
    </row>
    <row r="557" spans="13:16" s="43" customFormat="1" x14ac:dyDescent="0.25">
      <c r="M557" s="161"/>
      <c r="N557" s="161"/>
      <c r="O557" s="161"/>
      <c r="P557" s="161"/>
    </row>
    <row r="558" spans="13:16" s="43" customFormat="1" x14ac:dyDescent="0.25">
      <c r="M558" s="161"/>
      <c r="N558" s="161"/>
      <c r="O558" s="161"/>
      <c r="P558" s="161"/>
    </row>
    <row r="559" spans="13:16" s="43" customFormat="1" x14ac:dyDescent="0.25">
      <c r="M559" s="161"/>
      <c r="N559" s="161"/>
      <c r="O559" s="161"/>
      <c r="P559" s="161"/>
    </row>
    <row r="560" spans="13:16" s="43" customFormat="1" x14ac:dyDescent="0.25">
      <c r="M560" s="161"/>
      <c r="N560" s="161"/>
      <c r="O560" s="161"/>
      <c r="P560" s="161"/>
    </row>
    <row r="561" spans="13:16" s="43" customFormat="1" x14ac:dyDescent="0.25">
      <c r="M561" s="161"/>
      <c r="N561" s="161"/>
      <c r="O561" s="161"/>
      <c r="P561" s="161"/>
    </row>
    <row r="562" spans="13:16" s="43" customFormat="1" x14ac:dyDescent="0.25">
      <c r="M562" s="161"/>
      <c r="N562" s="161"/>
      <c r="O562" s="161"/>
      <c r="P562" s="161"/>
    </row>
    <row r="563" spans="13:16" s="43" customFormat="1" x14ac:dyDescent="0.25">
      <c r="M563" s="161"/>
      <c r="N563" s="161"/>
      <c r="O563" s="161"/>
      <c r="P563" s="161"/>
    </row>
    <row r="564" spans="13:16" s="43" customFormat="1" x14ac:dyDescent="0.25">
      <c r="M564" s="161"/>
      <c r="N564" s="161"/>
      <c r="O564" s="161"/>
      <c r="P564" s="161"/>
    </row>
    <row r="565" spans="13:16" s="43" customFormat="1" x14ac:dyDescent="0.25">
      <c r="M565" s="161"/>
      <c r="N565" s="161"/>
      <c r="O565" s="161"/>
      <c r="P565" s="161"/>
    </row>
    <row r="566" spans="13:16" s="43" customFormat="1" x14ac:dyDescent="0.25">
      <c r="M566" s="161"/>
      <c r="N566" s="161"/>
      <c r="O566" s="161"/>
      <c r="P566" s="161"/>
    </row>
    <row r="567" spans="13:16" s="43" customFormat="1" x14ac:dyDescent="0.25">
      <c r="M567" s="161"/>
      <c r="N567" s="161"/>
      <c r="O567" s="161"/>
      <c r="P567" s="161"/>
    </row>
    <row r="568" spans="13:16" s="43" customFormat="1" x14ac:dyDescent="0.25">
      <c r="M568" s="161"/>
      <c r="N568" s="161"/>
      <c r="O568" s="161"/>
      <c r="P568" s="161"/>
    </row>
    <row r="569" spans="13:16" s="43" customFormat="1" x14ac:dyDescent="0.25">
      <c r="M569" s="161"/>
      <c r="N569" s="161"/>
      <c r="O569" s="161"/>
      <c r="P569" s="161"/>
    </row>
    <row r="570" spans="13:16" s="43" customFormat="1" x14ac:dyDescent="0.25">
      <c r="M570" s="161"/>
      <c r="N570" s="161"/>
      <c r="O570" s="161"/>
      <c r="P570" s="161"/>
    </row>
    <row r="571" spans="13:16" s="43" customFormat="1" x14ac:dyDescent="0.25">
      <c r="M571" s="161"/>
      <c r="N571" s="161"/>
      <c r="O571" s="161"/>
      <c r="P571" s="161"/>
    </row>
    <row r="572" spans="13:16" s="43" customFormat="1" x14ac:dyDescent="0.25">
      <c r="M572" s="161"/>
      <c r="N572" s="161"/>
      <c r="O572" s="161"/>
      <c r="P572" s="161"/>
    </row>
    <row r="573" spans="13:16" s="43" customFormat="1" x14ac:dyDescent="0.25">
      <c r="M573" s="161"/>
      <c r="N573" s="161"/>
      <c r="O573" s="161"/>
      <c r="P573" s="161"/>
    </row>
    <row r="574" spans="13:16" s="43" customFormat="1" x14ac:dyDescent="0.25">
      <c r="M574" s="161"/>
      <c r="N574" s="161"/>
      <c r="O574" s="161"/>
      <c r="P574" s="161"/>
    </row>
    <row r="575" spans="13:16" s="43" customFormat="1" x14ac:dyDescent="0.25">
      <c r="M575" s="161"/>
      <c r="N575" s="161"/>
      <c r="O575" s="161"/>
      <c r="P575" s="161"/>
    </row>
    <row r="576" spans="13:16" s="43" customFormat="1" x14ac:dyDescent="0.25">
      <c r="M576" s="161"/>
      <c r="N576" s="161"/>
      <c r="O576" s="161"/>
      <c r="P576" s="161"/>
    </row>
    <row r="577" spans="13:16" s="43" customFormat="1" x14ac:dyDescent="0.25">
      <c r="M577" s="161"/>
      <c r="N577" s="161"/>
      <c r="O577" s="161"/>
      <c r="P577" s="161"/>
    </row>
    <row r="578" spans="13:16" s="43" customFormat="1" x14ac:dyDescent="0.25">
      <c r="M578" s="161"/>
      <c r="N578" s="161"/>
      <c r="O578" s="161"/>
      <c r="P578" s="161"/>
    </row>
    <row r="579" spans="13:16" s="43" customFormat="1" x14ac:dyDescent="0.25">
      <c r="M579" s="161"/>
      <c r="N579" s="161"/>
      <c r="O579" s="161"/>
      <c r="P579" s="161"/>
    </row>
    <row r="580" spans="13:16" s="43" customFormat="1" x14ac:dyDescent="0.25">
      <c r="M580" s="161"/>
      <c r="N580" s="161"/>
      <c r="O580" s="161"/>
      <c r="P580" s="161"/>
    </row>
    <row r="581" spans="13:16" s="43" customFormat="1" x14ac:dyDescent="0.25">
      <c r="M581" s="161"/>
      <c r="N581" s="161"/>
      <c r="O581" s="161"/>
      <c r="P581" s="161"/>
    </row>
    <row r="582" spans="13:16" s="43" customFormat="1" x14ac:dyDescent="0.25">
      <c r="M582" s="161"/>
      <c r="N582" s="161"/>
      <c r="O582" s="161"/>
      <c r="P582" s="161"/>
    </row>
    <row r="583" spans="13:16" s="43" customFormat="1" x14ac:dyDescent="0.25">
      <c r="M583" s="161"/>
      <c r="N583" s="161"/>
      <c r="O583" s="161"/>
      <c r="P583" s="161"/>
    </row>
    <row r="584" spans="13:16" s="43" customFormat="1" x14ac:dyDescent="0.25">
      <c r="M584" s="161"/>
      <c r="N584" s="161"/>
      <c r="O584" s="161"/>
      <c r="P584" s="161"/>
    </row>
    <row r="585" spans="13:16" s="43" customFormat="1" x14ac:dyDescent="0.25">
      <c r="M585" s="161"/>
      <c r="N585" s="161"/>
      <c r="O585" s="161"/>
      <c r="P585" s="161"/>
    </row>
    <row r="586" spans="13:16" s="43" customFormat="1" x14ac:dyDescent="0.25">
      <c r="M586" s="161"/>
      <c r="N586" s="161"/>
      <c r="O586" s="161"/>
      <c r="P586" s="161"/>
    </row>
    <row r="587" spans="13:16" s="43" customFormat="1" x14ac:dyDescent="0.25">
      <c r="M587" s="161"/>
      <c r="N587" s="161"/>
      <c r="O587" s="161"/>
      <c r="P587" s="161"/>
    </row>
    <row r="588" spans="13:16" s="43" customFormat="1" x14ac:dyDescent="0.25">
      <c r="M588" s="161"/>
      <c r="N588" s="161"/>
      <c r="O588" s="161"/>
      <c r="P588" s="161"/>
    </row>
    <row r="589" spans="13:16" s="43" customFormat="1" x14ac:dyDescent="0.25">
      <c r="M589" s="161"/>
      <c r="N589" s="161"/>
      <c r="O589" s="161"/>
      <c r="P589" s="161"/>
    </row>
    <row r="590" spans="13:16" s="43" customFormat="1" x14ac:dyDescent="0.25">
      <c r="M590" s="161"/>
      <c r="N590" s="161"/>
      <c r="O590" s="161"/>
      <c r="P590" s="161"/>
    </row>
    <row r="591" spans="13:16" s="43" customFormat="1" x14ac:dyDescent="0.25">
      <c r="M591" s="161"/>
      <c r="N591" s="161"/>
      <c r="O591" s="161"/>
      <c r="P591" s="161"/>
    </row>
    <row r="592" spans="13:16" s="43" customFormat="1" x14ac:dyDescent="0.25">
      <c r="M592" s="161"/>
      <c r="N592" s="161"/>
      <c r="O592" s="161"/>
      <c r="P592" s="161"/>
    </row>
    <row r="593" spans="13:16" s="43" customFormat="1" x14ac:dyDescent="0.25">
      <c r="M593" s="161"/>
      <c r="N593" s="161"/>
      <c r="O593" s="161"/>
      <c r="P593" s="161"/>
    </row>
    <row r="594" spans="13:16" s="43" customFormat="1" x14ac:dyDescent="0.25">
      <c r="M594" s="161"/>
      <c r="N594" s="161"/>
      <c r="O594" s="161"/>
      <c r="P594" s="161"/>
    </row>
    <row r="595" spans="13:16" s="43" customFormat="1" x14ac:dyDescent="0.25">
      <c r="M595" s="161"/>
      <c r="N595" s="161"/>
      <c r="O595" s="161"/>
      <c r="P595" s="161"/>
    </row>
    <row r="596" spans="13:16" s="43" customFormat="1" x14ac:dyDescent="0.25">
      <c r="M596" s="161"/>
      <c r="N596" s="161"/>
      <c r="O596" s="161"/>
      <c r="P596" s="161"/>
    </row>
    <row r="597" spans="13:16" s="43" customFormat="1" x14ac:dyDescent="0.25">
      <c r="M597" s="161"/>
      <c r="N597" s="161"/>
      <c r="O597" s="161"/>
      <c r="P597" s="161"/>
    </row>
    <row r="598" spans="13:16" s="43" customFormat="1" x14ac:dyDescent="0.25">
      <c r="M598" s="161"/>
      <c r="N598" s="161"/>
      <c r="O598" s="161"/>
      <c r="P598" s="161"/>
    </row>
    <row r="599" spans="13:16" s="43" customFormat="1" x14ac:dyDescent="0.25">
      <c r="M599" s="161"/>
      <c r="N599" s="161"/>
      <c r="O599" s="161"/>
      <c r="P599" s="161"/>
    </row>
    <row r="600" spans="13:16" s="43" customFormat="1" x14ac:dyDescent="0.25">
      <c r="M600" s="161"/>
      <c r="N600" s="161"/>
      <c r="O600" s="161"/>
      <c r="P600" s="161"/>
    </row>
    <row r="601" spans="13:16" s="43" customFormat="1" x14ac:dyDescent="0.25">
      <c r="M601" s="161"/>
      <c r="N601" s="161"/>
      <c r="O601" s="161"/>
      <c r="P601" s="161"/>
    </row>
    <row r="602" spans="13:16" s="43" customFormat="1" x14ac:dyDescent="0.25">
      <c r="M602" s="161"/>
      <c r="N602" s="161"/>
      <c r="O602" s="161"/>
      <c r="P602" s="161"/>
    </row>
    <row r="603" spans="13:16" s="43" customFormat="1" x14ac:dyDescent="0.25">
      <c r="M603" s="161"/>
      <c r="N603" s="161"/>
      <c r="O603" s="161"/>
      <c r="P603" s="161"/>
    </row>
    <row r="604" spans="13:16" s="43" customFormat="1" x14ac:dyDescent="0.25">
      <c r="M604" s="161"/>
      <c r="N604" s="161"/>
      <c r="O604" s="161"/>
      <c r="P604" s="161"/>
    </row>
    <row r="605" spans="13:16" s="43" customFormat="1" x14ac:dyDescent="0.25">
      <c r="M605" s="161"/>
      <c r="N605" s="161"/>
      <c r="O605" s="161"/>
      <c r="P605" s="161"/>
    </row>
    <row r="606" spans="13:16" s="43" customFormat="1" x14ac:dyDescent="0.25">
      <c r="M606" s="161"/>
      <c r="N606" s="161"/>
      <c r="O606" s="161"/>
      <c r="P606" s="161"/>
    </row>
    <row r="607" spans="13:16" s="43" customFormat="1" x14ac:dyDescent="0.25">
      <c r="M607" s="161"/>
      <c r="N607" s="161"/>
      <c r="O607" s="161"/>
      <c r="P607" s="161"/>
    </row>
    <row r="608" spans="13:16" s="43" customFormat="1" x14ac:dyDescent="0.25">
      <c r="M608" s="161"/>
      <c r="N608" s="161"/>
      <c r="O608" s="161"/>
      <c r="P608" s="161"/>
    </row>
    <row r="609" spans="13:16" s="43" customFormat="1" x14ac:dyDescent="0.25">
      <c r="M609" s="161"/>
      <c r="N609" s="161"/>
      <c r="O609" s="161"/>
      <c r="P609" s="161"/>
    </row>
    <row r="610" spans="13:16" s="43" customFormat="1" x14ac:dyDescent="0.25">
      <c r="M610" s="161"/>
      <c r="N610" s="161"/>
      <c r="O610" s="161"/>
      <c r="P610" s="161"/>
    </row>
    <row r="611" spans="13:16" s="43" customFormat="1" x14ac:dyDescent="0.25">
      <c r="M611" s="161"/>
      <c r="N611" s="161"/>
      <c r="O611" s="161"/>
      <c r="P611" s="161"/>
    </row>
    <row r="612" spans="13:16" s="43" customFormat="1" x14ac:dyDescent="0.25">
      <c r="M612" s="161"/>
      <c r="N612" s="161"/>
      <c r="O612" s="161"/>
      <c r="P612" s="161"/>
    </row>
    <row r="613" spans="13:16" s="43" customFormat="1" x14ac:dyDescent="0.25">
      <c r="M613" s="161"/>
      <c r="N613" s="161"/>
      <c r="O613" s="161"/>
      <c r="P613" s="161"/>
    </row>
    <row r="614" spans="13:16" s="43" customFormat="1" x14ac:dyDescent="0.25">
      <c r="M614" s="161"/>
      <c r="N614" s="161"/>
      <c r="O614" s="161"/>
      <c r="P614" s="161"/>
    </row>
    <row r="615" spans="13:16" s="43" customFormat="1" x14ac:dyDescent="0.25">
      <c r="M615" s="161"/>
      <c r="N615" s="161"/>
      <c r="O615" s="161"/>
      <c r="P615" s="161"/>
    </row>
    <row r="616" spans="13:16" s="43" customFormat="1" x14ac:dyDescent="0.25">
      <c r="M616" s="161"/>
      <c r="N616" s="161"/>
      <c r="O616" s="161"/>
      <c r="P616" s="161"/>
    </row>
    <row r="617" spans="13:16" s="43" customFormat="1" x14ac:dyDescent="0.25">
      <c r="M617" s="161"/>
      <c r="N617" s="161"/>
      <c r="O617" s="161"/>
      <c r="P617" s="161"/>
    </row>
    <row r="618" spans="13:16" s="43" customFormat="1" x14ac:dyDescent="0.25">
      <c r="M618" s="161"/>
      <c r="N618" s="161"/>
      <c r="O618" s="161"/>
      <c r="P618" s="161"/>
    </row>
    <row r="619" spans="13:16" s="43" customFormat="1" x14ac:dyDescent="0.25">
      <c r="M619" s="161"/>
      <c r="N619" s="161"/>
      <c r="O619" s="161"/>
      <c r="P619" s="161"/>
    </row>
    <row r="620" spans="13:16" s="43" customFormat="1" x14ac:dyDescent="0.25">
      <c r="M620" s="161"/>
      <c r="N620" s="161"/>
      <c r="O620" s="161"/>
      <c r="P620" s="161"/>
    </row>
    <row r="621" spans="13:16" s="43" customFormat="1" x14ac:dyDescent="0.25">
      <c r="M621" s="161"/>
      <c r="N621" s="161"/>
      <c r="O621" s="161"/>
      <c r="P621" s="161"/>
    </row>
    <row r="622" spans="13:16" s="43" customFormat="1" x14ac:dyDescent="0.25">
      <c r="M622" s="161"/>
      <c r="N622" s="161"/>
      <c r="O622" s="161"/>
      <c r="P622" s="161"/>
    </row>
    <row r="623" spans="13:16" s="43" customFormat="1" x14ac:dyDescent="0.25">
      <c r="M623" s="161"/>
      <c r="N623" s="161"/>
      <c r="O623" s="161"/>
      <c r="P623" s="161"/>
    </row>
    <row r="624" spans="13:16" s="43" customFormat="1" x14ac:dyDescent="0.25">
      <c r="M624" s="161"/>
      <c r="N624" s="161"/>
      <c r="O624" s="161"/>
      <c r="P624" s="161"/>
    </row>
    <row r="625" spans="13:16" s="43" customFormat="1" x14ac:dyDescent="0.25">
      <c r="M625" s="161"/>
      <c r="N625" s="161"/>
      <c r="O625" s="161"/>
      <c r="P625" s="161"/>
    </row>
    <row r="626" spans="13:16" s="43" customFormat="1" x14ac:dyDescent="0.25">
      <c r="M626" s="161"/>
      <c r="N626" s="161"/>
      <c r="O626" s="161"/>
      <c r="P626" s="161"/>
    </row>
    <row r="627" spans="13:16" s="43" customFormat="1" x14ac:dyDescent="0.25">
      <c r="M627" s="161"/>
      <c r="N627" s="161"/>
      <c r="O627" s="161"/>
      <c r="P627" s="161"/>
    </row>
    <row r="628" spans="13:16" s="43" customFormat="1" x14ac:dyDescent="0.25">
      <c r="M628" s="161"/>
      <c r="N628" s="161"/>
      <c r="O628" s="161"/>
      <c r="P628" s="161"/>
    </row>
    <row r="629" spans="13:16" s="43" customFormat="1" x14ac:dyDescent="0.25">
      <c r="M629" s="161"/>
      <c r="N629" s="161"/>
      <c r="O629" s="161"/>
      <c r="P629" s="161"/>
    </row>
    <row r="630" spans="13:16" s="43" customFormat="1" x14ac:dyDescent="0.25">
      <c r="M630" s="161"/>
      <c r="N630" s="161"/>
      <c r="O630" s="161"/>
      <c r="P630" s="161"/>
    </row>
    <row r="631" spans="13:16" s="43" customFormat="1" x14ac:dyDescent="0.25">
      <c r="M631" s="161"/>
      <c r="N631" s="161"/>
      <c r="O631" s="161"/>
      <c r="P631" s="161"/>
    </row>
    <row r="632" spans="13:16" s="43" customFormat="1" x14ac:dyDescent="0.25">
      <c r="M632" s="161"/>
      <c r="N632" s="161"/>
      <c r="O632" s="161"/>
      <c r="P632" s="161"/>
    </row>
    <row r="633" spans="13:16" s="43" customFormat="1" x14ac:dyDescent="0.25">
      <c r="M633" s="161"/>
      <c r="N633" s="161"/>
      <c r="O633" s="161"/>
      <c r="P633" s="161"/>
    </row>
    <row r="634" spans="13:16" s="43" customFormat="1" x14ac:dyDescent="0.25">
      <c r="M634" s="161"/>
      <c r="N634" s="161"/>
      <c r="O634" s="161"/>
      <c r="P634" s="161"/>
    </row>
    <row r="635" spans="13:16" s="43" customFormat="1" x14ac:dyDescent="0.25">
      <c r="M635" s="161"/>
      <c r="N635" s="161"/>
      <c r="O635" s="161"/>
      <c r="P635" s="161"/>
    </row>
    <row r="636" spans="13:16" s="43" customFormat="1" x14ac:dyDescent="0.25">
      <c r="M636" s="161"/>
      <c r="N636" s="161"/>
      <c r="O636" s="161"/>
      <c r="P636" s="161"/>
    </row>
    <row r="637" spans="13:16" s="43" customFormat="1" x14ac:dyDescent="0.25">
      <c r="M637" s="161"/>
      <c r="N637" s="161"/>
      <c r="O637" s="161"/>
      <c r="P637" s="161"/>
    </row>
    <row r="638" spans="13:16" s="43" customFormat="1" x14ac:dyDescent="0.25">
      <c r="M638" s="161"/>
      <c r="N638" s="161"/>
      <c r="O638" s="161"/>
      <c r="P638" s="161"/>
    </row>
    <row r="639" spans="13:16" s="43" customFormat="1" x14ac:dyDescent="0.25">
      <c r="M639" s="161"/>
      <c r="N639" s="161"/>
      <c r="O639" s="161"/>
      <c r="P639" s="161"/>
    </row>
    <row r="640" spans="13:16" s="43" customFormat="1" x14ac:dyDescent="0.25">
      <c r="M640" s="161"/>
      <c r="N640" s="161"/>
      <c r="O640" s="161"/>
      <c r="P640" s="161"/>
    </row>
    <row r="641" spans="13:16" s="43" customFormat="1" x14ac:dyDescent="0.25">
      <c r="M641" s="161"/>
      <c r="N641" s="161"/>
      <c r="O641" s="161"/>
      <c r="P641" s="161"/>
    </row>
    <row r="642" spans="13:16" s="43" customFormat="1" x14ac:dyDescent="0.25">
      <c r="M642" s="161"/>
      <c r="N642" s="161"/>
      <c r="O642" s="161"/>
      <c r="P642" s="161"/>
    </row>
    <row r="643" spans="13:16" s="43" customFormat="1" x14ac:dyDescent="0.25">
      <c r="M643" s="161"/>
      <c r="N643" s="161"/>
      <c r="O643" s="161"/>
      <c r="P643" s="161"/>
    </row>
    <row r="644" spans="13:16" s="43" customFormat="1" x14ac:dyDescent="0.25">
      <c r="M644" s="161"/>
      <c r="N644" s="161"/>
      <c r="O644" s="161"/>
      <c r="P644" s="161"/>
    </row>
    <row r="645" spans="13:16" s="43" customFormat="1" x14ac:dyDescent="0.25">
      <c r="M645" s="161"/>
      <c r="N645" s="161"/>
      <c r="O645" s="161"/>
      <c r="P645" s="161"/>
    </row>
    <row r="646" spans="13:16" s="43" customFormat="1" x14ac:dyDescent="0.25">
      <c r="M646" s="161"/>
      <c r="N646" s="161"/>
      <c r="O646" s="161"/>
      <c r="P646" s="161"/>
    </row>
    <row r="647" spans="13:16" s="43" customFormat="1" x14ac:dyDescent="0.25">
      <c r="M647" s="161"/>
      <c r="N647" s="161"/>
      <c r="O647" s="161"/>
      <c r="P647" s="161"/>
    </row>
    <row r="648" spans="13:16" s="43" customFormat="1" x14ac:dyDescent="0.25">
      <c r="M648" s="161"/>
      <c r="N648" s="161"/>
      <c r="O648" s="161"/>
      <c r="P648" s="161"/>
    </row>
    <row r="649" spans="13:16" s="43" customFormat="1" x14ac:dyDescent="0.25">
      <c r="M649" s="161"/>
      <c r="N649" s="161"/>
      <c r="O649" s="161"/>
      <c r="P649" s="161"/>
    </row>
    <row r="650" spans="13:16" s="43" customFormat="1" x14ac:dyDescent="0.25">
      <c r="M650" s="161"/>
      <c r="N650" s="161"/>
      <c r="O650" s="161"/>
      <c r="P650" s="161"/>
    </row>
    <row r="651" spans="13:16" s="43" customFormat="1" x14ac:dyDescent="0.25">
      <c r="M651" s="161"/>
      <c r="N651" s="161"/>
      <c r="O651" s="161"/>
      <c r="P651" s="161"/>
    </row>
    <row r="652" spans="13:16" s="43" customFormat="1" x14ac:dyDescent="0.25">
      <c r="M652" s="161"/>
      <c r="N652" s="161"/>
      <c r="O652" s="161"/>
      <c r="P652" s="161"/>
    </row>
    <row r="653" spans="13:16" s="43" customFormat="1" x14ac:dyDescent="0.25">
      <c r="M653" s="161"/>
      <c r="N653" s="161"/>
      <c r="O653" s="161"/>
      <c r="P653" s="161"/>
    </row>
    <row r="654" spans="13:16" s="43" customFormat="1" x14ac:dyDescent="0.25">
      <c r="M654" s="161"/>
      <c r="N654" s="161"/>
      <c r="O654" s="161"/>
      <c r="P654" s="161"/>
    </row>
    <row r="655" spans="13:16" s="43" customFormat="1" x14ac:dyDescent="0.25">
      <c r="M655" s="161"/>
      <c r="N655" s="161"/>
      <c r="O655" s="161"/>
      <c r="P655" s="161"/>
    </row>
    <row r="656" spans="13:16" s="43" customFormat="1" x14ac:dyDescent="0.25">
      <c r="M656" s="161"/>
      <c r="N656" s="161"/>
      <c r="O656" s="161"/>
      <c r="P656" s="161"/>
    </row>
    <row r="657" spans="13:16" s="43" customFormat="1" x14ac:dyDescent="0.25">
      <c r="M657" s="161"/>
      <c r="N657" s="161"/>
      <c r="O657" s="161"/>
      <c r="P657" s="161"/>
    </row>
    <row r="658" spans="13:16" s="43" customFormat="1" x14ac:dyDescent="0.25">
      <c r="M658" s="161"/>
      <c r="N658" s="161"/>
      <c r="O658" s="161"/>
      <c r="P658" s="161"/>
    </row>
    <row r="659" spans="13:16" s="43" customFormat="1" x14ac:dyDescent="0.25">
      <c r="M659" s="161"/>
      <c r="N659" s="161"/>
      <c r="O659" s="161"/>
      <c r="P659" s="161"/>
    </row>
    <row r="660" spans="13:16" s="43" customFormat="1" x14ac:dyDescent="0.25">
      <c r="M660" s="161"/>
      <c r="N660" s="161"/>
      <c r="O660" s="161"/>
      <c r="P660" s="161"/>
    </row>
    <row r="661" spans="13:16" s="43" customFormat="1" x14ac:dyDescent="0.25">
      <c r="M661" s="161"/>
      <c r="N661" s="161"/>
      <c r="O661" s="161"/>
      <c r="P661" s="161"/>
    </row>
    <row r="662" spans="13:16" s="43" customFormat="1" x14ac:dyDescent="0.25">
      <c r="M662" s="161"/>
      <c r="N662" s="161"/>
      <c r="O662" s="161"/>
      <c r="P662" s="161"/>
    </row>
    <row r="663" spans="13:16" s="43" customFormat="1" x14ac:dyDescent="0.25">
      <c r="M663" s="161"/>
      <c r="N663" s="161"/>
      <c r="O663" s="161"/>
      <c r="P663" s="161"/>
    </row>
    <row r="664" spans="13:16" s="43" customFormat="1" x14ac:dyDescent="0.25">
      <c r="M664" s="161"/>
      <c r="N664" s="161"/>
      <c r="O664" s="161"/>
      <c r="P664" s="161"/>
    </row>
    <row r="665" spans="13:16" s="43" customFormat="1" x14ac:dyDescent="0.25">
      <c r="M665" s="161"/>
      <c r="N665" s="161"/>
      <c r="O665" s="161"/>
      <c r="P665" s="161"/>
    </row>
    <row r="666" spans="13:16" s="43" customFormat="1" x14ac:dyDescent="0.25">
      <c r="M666" s="161"/>
      <c r="N666" s="161"/>
      <c r="O666" s="161"/>
      <c r="P666" s="161"/>
    </row>
    <row r="667" spans="13:16" s="43" customFormat="1" x14ac:dyDescent="0.25">
      <c r="M667" s="161"/>
      <c r="N667" s="161"/>
      <c r="O667" s="161"/>
      <c r="P667" s="161"/>
    </row>
    <row r="668" spans="13:16" s="43" customFormat="1" x14ac:dyDescent="0.25">
      <c r="M668" s="161"/>
      <c r="N668" s="161"/>
      <c r="O668" s="161"/>
      <c r="P668" s="161"/>
    </row>
    <row r="669" spans="13:16" s="43" customFormat="1" x14ac:dyDescent="0.25">
      <c r="M669" s="161"/>
      <c r="N669" s="161"/>
      <c r="O669" s="161"/>
      <c r="P669" s="161"/>
    </row>
    <row r="670" spans="13:16" s="43" customFormat="1" x14ac:dyDescent="0.25">
      <c r="M670" s="161"/>
      <c r="N670" s="161"/>
      <c r="O670" s="161"/>
      <c r="P670" s="161"/>
    </row>
    <row r="671" spans="13:16" s="43" customFormat="1" x14ac:dyDescent="0.25">
      <c r="M671" s="161"/>
      <c r="N671" s="161"/>
      <c r="O671" s="161"/>
      <c r="P671" s="161"/>
    </row>
    <row r="672" spans="13:16" s="43" customFormat="1" x14ac:dyDescent="0.25">
      <c r="M672" s="161"/>
      <c r="N672" s="161"/>
      <c r="O672" s="161"/>
      <c r="P672" s="161"/>
    </row>
    <row r="673" spans="13:16" s="43" customFormat="1" x14ac:dyDescent="0.25">
      <c r="M673" s="161"/>
      <c r="N673" s="161"/>
      <c r="O673" s="161"/>
      <c r="P673" s="161"/>
    </row>
    <row r="674" spans="13:16" s="43" customFormat="1" x14ac:dyDescent="0.25">
      <c r="M674" s="161"/>
      <c r="N674" s="161"/>
      <c r="O674" s="161"/>
      <c r="P674" s="161"/>
    </row>
    <row r="675" spans="13:16" s="43" customFormat="1" x14ac:dyDescent="0.25">
      <c r="M675" s="161"/>
      <c r="N675" s="161"/>
      <c r="O675" s="161"/>
      <c r="P675" s="161"/>
    </row>
    <row r="676" spans="13:16" s="43" customFormat="1" x14ac:dyDescent="0.25">
      <c r="M676" s="161"/>
      <c r="N676" s="161"/>
      <c r="O676" s="161"/>
      <c r="P676" s="161"/>
    </row>
    <row r="677" spans="13:16" s="43" customFormat="1" x14ac:dyDescent="0.25">
      <c r="M677" s="161"/>
      <c r="N677" s="161"/>
      <c r="O677" s="161"/>
      <c r="P677" s="161"/>
    </row>
    <row r="678" spans="13:16" s="43" customFormat="1" x14ac:dyDescent="0.25">
      <c r="M678" s="161"/>
      <c r="N678" s="161"/>
      <c r="O678" s="161"/>
      <c r="P678" s="161"/>
    </row>
    <row r="679" spans="13:16" s="43" customFormat="1" x14ac:dyDescent="0.25">
      <c r="M679" s="161"/>
      <c r="N679" s="161"/>
      <c r="O679" s="161"/>
      <c r="P679" s="161"/>
    </row>
    <row r="680" spans="13:16" s="43" customFormat="1" x14ac:dyDescent="0.25">
      <c r="M680" s="161"/>
      <c r="N680" s="161"/>
      <c r="O680" s="161"/>
      <c r="P680" s="161"/>
    </row>
    <row r="681" spans="13:16" s="43" customFormat="1" x14ac:dyDescent="0.25">
      <c r="M681" s="161"/>
      <c r="N681" s="161"/>
      <c r="O681" s="161"/>
      <c r="P681" s="161"/>
    </row>
    <row r="682" spans="13:16" s="43" customFormat="1" x14ac:dyDescent="0.25">
      <c r="M682" s="161"/>
      <c r="N682" s="161"/>
      <c r="O682" s="161"/>
      <c r="P682" s="161"/>
    </row>
    <row r="683" spans="13:16" s="43" customFormat="1" x14ac:dyDescent="0.25">
      <c r="M683" s="161"/>
      <c r="N683" s="161"/>
      <c r="O683" s="161"/>
      <c r="P683" s="161"/>
    </row>
    <row r="684" spans="13:16" s="43" customFormat="1" x14ac:dyDescent="0.25">
      <c r="M684" s="161"/>
      <c r="N684" s="161"/>
      <c r="O684" s="161"/>
      <c r="P684" s="161"/>
    </row>
    <row r="685" spans="13:16" s="43" customFormat="1" x14ac:dyDescent="0.25">
      <c r="M685" s="161"/>
      <c r="N685" s="161"/>
      <c r="O685" s="161"/>
      <c r="P685" s="161"/>
    </row>
    <row r="686" spans="13:16" s="43" customFormat="1" x14ac:dyDescent="0.25">
      <c r="M686" s="161"/>
      <c r="N686" s="161"/>
      <c r="O686" s="161"/>
      <c r="P686" s="161"/>
    </row>
    <row r="687" spans="13:16" s="43" customFormat="1" x14ac:dyDescent="0.25">
      <c r="M687" s="161"/>
      <c r="N687" s="161"/>
      <c r="O687" s="161"/>
      <c r="P687" s="161"/>
    </row>
    <row r="688" spans="13:16" s="43" customFormat="1" x14ac:dyDescent="0.25">
      <c r="M688" s="161"/>
      <c r="N688" s="161"/>
      <c r="O688" s="161"/>
      <c r="P688" s="161"/>
    </row>
  </sheetData>
  <sheetProtection sheet="1" objects="1" scenarios="1"/>
  <mergeCells count="339">
    <mergeCell ref="E47:F47"/>
    <mergeCell ref="G47:H47"/>
    <mergeCell ref="E45:F45"/>
    <mergeCell ref="G45:H45"/>
    <mergeCell ref="E50:F50"/>
    <mergeCell ref="G50:H50"/>
    <mergeCell ref="E51:F51"/>
    <mergeCell ref="G51:H51"/>
    <mergeCell ref="M52:N52"/>
    <mergeCell ref="M50:N50"/>
    <mergeCell ref="M49:N49"/>
    <mergeCell ref="M51:N51"/>
    <mergeCell ref="M47:N47"/>
    <mergeCell ref="M48:N48"/>
    <mergeCell ref="E46:F46"/>
    <mergeCell ref="G46:H46"/>
    <mergeCell ref="E48:F48"/>
    <mergeCell ref="B49:F49"/>
    <mergeCell ref="G18:H18"/>
    <mergeCell ref="E37:F37"/>
    <mergeCell ref="E34:F34"/>
    <mergeCell ref="G34:H34"/>
    <mergeCell ref="E35:F35"/>
    <mergeCell ref="G35:H35"/>
    <mergeCell ref="O30:P30"/>
    <mergeCell ref="M35:N35"/>
    <mergeCell ref="O35:P35"/>
    <mergeCell ref="E23:F23"/>
    <mergeCell ref="G23:H23"/>
    <mergeCell ref="E24:F24"/>
    <mergeCell ref="G24:H24"/>
    <mergeCell ref="O12:P12"/>
    <mergeCell ref="O13:P13"/>
    <mergeCell ref="C15:H15"/>
    <mergeCell ref="C16:H16"/>
    <mergeCell ref="C13:D13"/>
    <mergeCell ref="E13:F13"/>
    <mergeCell ref="G13:H13"/>
    <mergeCell ref="K15:L15"/>
    <mergeCell ref="O16:P16"/>
    <mergeCell ref="K14:L14"/>
    <mergeCell ref="O15:P15"/>
    <mergeCell ref="O14:P14"/>
    <mergeCell ref="K16:L16"/>
    <mergeCell ref="M16:N16"/>
    <mergeCell ref="M13:N13"/>
    <mergeCell ref="M14:N14"/>
    <mergeCell ref="K13:L13"/>
    <mergeCell ref="M15:N15"/>
    <mergeCell ref="E14:F14"/>
    <mergeCell ref="E44:F44"/>
    <mergeCell ref="E20:F20"/>
    <mergeCell ref="G20:H20"/>
    <mergeCell ref="M26:N26"/>
    <mergeCell ref="O26:P26"/>
    <mergeCell ref="O22:P22"/>
    <mergeCell ref="E19:F19"/>
    <mergeCell ref="G19:H19"/>
    <mergeCell ref="M24:N24"/>
    <mergeCell ref="O24:P24"/>
    <mergeCell ref="M21:N21"/>
    <mergeCell ref="O21:P21"/>
    <mergeCell ref="E21:F21"/>
    <mergeCell ref="G21:H21"/>
    <mergeCell ref="M25:N25"/>
    <mergeCell ref="O25:P25"/>
    <mergeCell ref="E22:F22"/>
    <mergeCell ref="G22:H22"/>
    <mergeCell ref="E25:F25"/>
    <mergeCell ref="G25:H25"/>
    <mergeCell ref="M22:N22"/>
    <mergeCell ref="M23:N23"/>
    <mergeCell ref="O23:P23"/>
    <mergeCell ref="M39:N39"/>
    <mergeCell ref="G31:H31"/>
    <mergeCell ref="M43:N43"/>
    <mergeCell ref="O43:P43"/>
    <mergeCell ref="E32:F32"/>
    <mergeCell ref="G32:H32"/>
    <mergeCell ref="E29:F29"/>
    <mergeCell ref="G29:H29"/>
    <mergeCell ref="M41:N41"/>
    <mergeCell ref="O41:P41"/>
    <mergeCell ref="E30:F30"/>
    <mergeCell ref="G30:H30"/>
    <mergeCell ref="M42:N42"/>
    <mergeCell ref="G37:H37"/>
    <mergeCell ref="E38:F38"/>
    <mergeCell ref="G38:H38"/>
    <mergeCell ref="E39:F39"/>
    <mergeCell ref="G39:H39"/>
    <mergeCell ref="O39:P39"/>
    <mergeCell ref="O42:P42"/>
    <mergeCell ref="O31:P31"/>
    <mergeCell ref="M32:N32"/>
    <mergeCell ref="M34:N34"/>
    <mergeCell ref="O34:P34"/>
    <mergeCell ref="B53:F53"/>
    <mergeCell ref="O36:P36"/>
    <mergeCell ref="M37:N37"/>
    <mergeCell ref="O37:P37"/>
    <mergeCell ref="E60:F60"/>
    <mergeCell ref="E26:F26"/>
    <mergeCell ref="G26:H26"/>
    <mergeCell ref="E43:F43"/>
    <mergeCell ref="G43:H43"/>
    <mergeCell ref="E54:F54"/>
    <mergeCell ref="M30:N30"/>
    <mergeCell ref="G41:H41"/>
    <mergeCell ref="E57:F57"/>
    <mergeCell ref="M27:N27"/>
    <mergeCell ref="M31:N31"/>
    <mergeCell ref="E58:F58"/>
    <mergeCell ref="G44:H44"/>
    <mergeCell ref="E42:F42"/>
    <mergeCell ref="G42:H42"/>
    <mergeCell ref="E27:F27"/>
    <mergeCell ref="G27:H27"/>
    <mergeCell ref="G28:H28"/>
    <mergeCell ref="E40:F40"/>
    <mergeCell ref="G49:H49"/>
    <mergeCell ref="M29:N29"/>
    <mergeCell ref="O29:P29"/>
    <mergeCell ref="O32:P32"/>
    <mergeCell ref="J55:N55"/>
    <mergeCell ref="O52:P52"/>
    <mergeCell ref="O50:P50"/>
    <mergeCell ref="M44:N44"/>
    <mergeCell ref="O44:P44"/>
    <mergeCell ref="O51:P51"/>
    <mergeCell ref="O47:P47"/>
    <mergeCell ref="O48:P48"/>
    <mergeCell ref="O40:P40"/>
    <mergeCell ref="G53:H53"/>
    <mergeCell ref="G54:H54"/>
    <mergeCell ref="O49:P49"/>
    <mergeCell ref="G40:H40"/>
    <mergeCell ref="G33:H33"/>
    <mergeCell ref="G36:H36"/>
    <mergeCell ref="O38:P38"/>
    <mergeCell ref="M40:N40"/>
    <mergeCell ref="G61:H61"/>
    <mergeCell ref="O45:P45"/>
    <mergeCell ref="M59:N59"/>
    <mergeCell ref="O59:P59"/>
    <mergeCell ref="J45:N45"/>
    <mergeCell ref="M46:N46"/>
    <mergeCell ref="G48:H48"/>
    <mergeCell ref="G58:H58"/>
    <mergeCell ref="G57:H57"/>
    <mergeCell ref="G60:H60"/>
    <mergeCell ref="O55:P55"/>
    <mergeCell ref="E55:F55"/>
    <mergeCell ref="G55:H55"/>
    <mergeCell ref="E56:F56"/>
    <mergeCell ref="G56:H56"/>
    <mergeCell ref="E59:F59"/>
    <mergeCell ref="G59:H59"/>
    <mergeCell ref="E64:F64"/>
    <mergeCell ref="G64:H64"/>
    <mergeCell ref="E62:F62"/>
    <mergeCell ref="G62:H62"/>
    <mergeCell ref="B61:F61"/>
    <mergeCell ref="E63:F63"/>
    <mergeCell ref="G63:H63"/>
    <mergeCell ref="J62:N62"/>
    <mergeCell ref="O66:P66"/>
    <mergeCell ref="M63:N63"/>
    <mergeCell ref="O63:P63"/>
    <mergeCell ref="M60:N60"/>
    <mergeCell ref="O60:P60"/>
    <mergeCell ref="M53:N53"/>
    <mergeCell ref="O53:P53"/>
    <mergeCell ref="M54:N54"/>
    <mergeCell ref="O54:P54"/>
    <mergeCell ref="M61:N61"/>
    <mergeCell ref="O62:P62"/>
    <mergeCell ref="M56:N56"/>
    <mergeCell ref="O56:P56"/>
    <mergeCell ref="M57:N57"/>
    <mergeCell ref="O57:P57"/>
    <mergeCell ref="M58:N58"/>
    <mergeCell ref="O58:P58"/>
    <mergeCell ref="O61:P61"/>
    <mergeCell ref="B69:D69"/>
    <mergeCell ref="E69:F69"/>
    <mergeCell ref="G69:H69"/>
    <mergeCell ref="J69:L69"/>
    <mergeCell ref="M64:N64"/>
    <mergeCell ref="O64:P64"/>
    <mergeCell ref="M65:N65"/>
    <mergeCell ref="O65:P65"/>
    <mergeCell ref="M66:N66"/>
    <mergeCell ref="B68:H68"/>
    <mergeCell ref="J68:P68"/>
    <mergeCell ref="M69:N69"/>
    <mergeCell ref="O69:P69"/>
    <mergeCell ref="E66:F66"/>
    <mergeCell ref="G66:H66"/>
    <mergeCell ref="E65:F65"/>
    <mergeCell ref="G65:H65"/>
    <mergeCell ref="O77:P77"/>
    <mergeCell ref="B72:D72"/>
    <mergeCell ref="E72:F72"/>
    <mergeCell ref="G72:H72"/>
    <mergeCell ref="J75:L75"/>
    <mergeCell ref="M75:N75"/>
    <mergeCell ref="O75:P75"/>
    <mergeCell ref="J71:L71"/>
    <mergeCell ref="M71:N71"/>
    <mergeCell ref="O71:P71"/>
    <mergeCell ref="O74:P74"/>
    <mergeCell ref="J74:L74"/>
    <mergeCell ref="M74:N74"/>
    <mergeCell ref="B71:D71"/>
    <mergeCell ref="E71:F71"/>
    <mergeCell ref="G71:H71"/>
    <mergeCell ref="B75:D75"/>
    <mergeCell ref="E75:F75"/>
    <mergeCell ref="E88:F88"/>
    <mergeCell ref="G88:H88"/>
    <mergeCell ref="I79:J79"/>
    <mergeCell ref="B85:D85"/>
    <mergeCell ref="E85:F85"/>
    <mergeCell ref="G85:H85"/>
    <mergeCell ref="E89:F89"/>
    <mergeCell ref="G89:H89"/>
    <mergeCell ref="J87:L87"/>
    <mergeCell ref="E79:F79"/>
    <mergeCell ref="G79:H79"/>
    <mergeCell ref="B90:D90"/>
    <mergeCell ref="E90:F90"/>
    <mergeCell ref="G90:H90"/>
    <mergeCell ref="B87:D87"/>
    <mergeCell ref="J93:K93"/>
    <mergeCell ref="B84:H84"/>
    <mergeCell ref="J84:P84"/>
    <mergeCell ref="B82:P82"/>
    <mergeCell ref="J86:L86"/>
    <mergeCell ref="M86:N86"/>
    <mergeCell ref="O86:P86"/>
    <mergeCell ref="J85:L85"/>
    <mergeCell ref="M85:N85"/>
    <mergeCell ref="O85:P85"/>
    <mergeCell ref="E87:F87"/>
    <mergeCell ref="G87:H87"/>
    <mergeCell ref="B91:D91"/>
    <mergeCell ref="E91:F91"/>
    <mergeCell ref="G91:H91"/>
    <mergeCell ref="B89:D89"/>
    <mergeCell ref="M90:N90"/>
    <mergeCell ref="B86:D86"/>
    <mergeCell ref="E86:F86"/>
    <mergeCell ref="B88:D88"/>
    <mergeCell ref="M93:N93"/>
    <mergeCell ref="O93:P93"/>
    <mergeCell ref="J88:L88"/>
    <mergeCell ref="M88:N88"/>
    <mergeCell ref="O88:P88"/>
    <mergeCell ref="J91:L91"/>
    <mergeCell ref="M91:N91"/>
    <mergeCell ref="O91:P91"/>
    <mergeCell ref="O90:P90"/>
    <mergeCell ref="J90:L90"/>
    <mergeCell ref="J89:L89"/>
    <mergeCell ref="M89:N89"/>
    <mergeCell ref="O89:P89"/>
    <mergeCell ref="O87:P87"/>
    <mergeCell ref="O70:P70"/>
    <mergeCell ref="J73:L73"/>
    <mergeCell ref="M73:N73"/>
    <mergeCell ref="O73:P73"/>
    <mergeCell ref="B79:D79"/>
    <mergeCell ref="J72:L72"/>
    <mergeCell ref="M72:N72"/>
    <mergeCell ref="O72:P72"/>
    <mergeCell ref="B73:D73"/>
    <mergeCell ref="E73:F73"/>
    <mergeCell ref="G73:H73"/>
    <mergeCell ref="G86:H86"/>
    <mergeCell ref="G75:H75"/>
    <mergeCell ref="B74:D74"/>
    <mergeCell ref="E74:F74"/>
    <mergeCell ref="G74:H74"/>
    <mergeCell ref="M87:N87"/>
    <mergeCell ref="B70:D70"/>
    <mergeCell ref="E70:F70"/>
    <mergeCell ref="G70:H70"/>
    <mergeCell ref="J70:L70"/>
    <mergeCell ref="M70:N70"/>
    <mergeCell ref="M77:N77"/>
    <mergeCell ref="B7:P7"/>
    <mergeCell ref="B8:G8"/>
    <mergeCell ref="I8:P9"/>
    <mergeCell ref="O46:P46"/>
    <mergeCell ref="O28:P28"/>
    <mergeCell ref="M20:N20"/>
    <mergeCell ref="O20:P20"/>
    <mergeCell ref="M19:N19"/>
    <mergeCell ref="O19:P19"/>
    <mergeCell ref="B18:F18"/>
    <mergeCell ref="M33:N33"/>
    <mergeCell ref="O33:P33"/>
    <mergeCell ref="B28:F28"/>
    <mergeCell ref="B36:F36"/>
    <mergeCell ref="J18:P18"/>
    <mergeCell ref="J28:N28"/>
    <mergeCell ref="B41:F41"/>
    <mergeCell ref="J38:N38"/>
    <mergeCell ref="O27:P27"/>
    <mergeCell ref="M36:N36"/>
    <mergeCell ref="E31:F31"/>
    <mergeCell ref="E33:F33"/>
    <mergeCell ref="B14:B16"/>
    <mergeCell ref="G14:H14"/>
    <mergeCell ref="M4:N4"/>
    <mergeCell ref="C5:K5"/>
    <mergeCell ref="B4:L4"/>
    <mergeCell ref="C2:G2"/>
    <mergeCell ref="K12:L12"/>
    <mergeCell ref="M12:N12"/>
    <mergeCell ref="H2:I2"/>
    <mergeCell ref="K2:P2"/>
    <mergeCell ref="E11:F11"/>
    <mergeCell ref="G11:H11"/>
    <mergeCell ref="M11:N11"/>
    <mergeCell ref="O11:P11"/>
    <mergeCell ref="C11:D11"/>
    <mergeCell ref="C10:D10"/>
    <mergeCell ref="E10:F10"/>
    <mergeCell ref="G10:H10"/>
    <mergeCell ref="K10:L10"/>
    <mergeCell ref="M10:N10"/>
    <mergeCell ref="O10:P10"/>
    <mergeCell ref="K11:L11"/>
    <mergeCell ref="E12:F12"/>
    <mergeCell ref="G12:H12"/>
    <mergeCell ref="C12:D12"/>
    <mergeCell ref="B6:P6"/>
  </mergeCells>
  <conditionalFormatting sqref="G20:H27 G43:H48 G51:H51 O64:P66 G70:H75 O70:P75 G86:H91 O86:P91">
    <cfRule type="expression" dxfId="76" priority="63">
      <formula>G20=0</formula>
    </cfRule>
  </conditionalFormatting>
  <conditionalFormatting sqref="G30:H35">
    <cfRule type="expression" dxfId="75" priority="57">
      <formula>G30=0</formula>
    </cfRule>
  </conditionalFormatting>
  <conditionalFormatting sqref="G38:H40">
    <cfRule type="expression" dxfId="74" priority="55">
      <formula>G38=0</formula>
    </cfRule>
  </conditionalFormatting>
  <conditionalFormatting sqref="G55:H60">
    <cfRule type="expression" dxfId="73" priority="88">
      <formula>G55=0</formula>
    </cfRule>
  </conditionalFormatting>
  <conditionalFormatting sqref="G63:H66">
    <cfRule type="expression" dxfId="72" priority="84">
      <formula>G63=0</formula>
    </cfRule>
  </conditionalFormatting>
  <conditionalFormatting sqref="O20:P27">
    <cfRule type="expression" dxfId="68" priority="2">
      <formula>O20=0</formula>
    </cfRule>
  </conditionalFormatting>
  <conditionalFormatting sqref="O30:P37">
    <cfRule type="expression" dxfId="67" priority="41">
      <formula>O30=0</formula>
    </cfRule>
  </conditionalFormatting>
  <conditionalFormatting sqref="O40:P44">
    <cfRule type="expression" dxfId="66" priority="94">
      <formula>O40=0</formula>
    </cfRule>
  </conditionalFormatting>
  <conditionalFormatting sqref="O47:P54">
    <cfRule type="expression" dxfId="65" priority="1">
      <formula>O47=0</formula>
    </cfRule>
  </conditionalFormatting>
  <conditionalFormatting sqref="O57:P61">
    <cfRule type="expression" dxfId="64" priority="73">
      <formula>O57=0</formula>
    </cfRule>
  </conditionalFormatting>
  <dataValidations count="3">
    <dataValidation type="whole" allowBlank="1" showInputMessage="1" showErrorMessage="1" sqref="M30:M37 E20:E27 E63:E66 M40:M44 E30:E35 E55:E60 E38:E40 M57:M61 M20:M27 M47:M54 M64:M66 E43:E48 E51" xr:uid="{105E6FC9-1510-44AD-A1D3-966271396996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G12:H12" xr:uid="{F7FA9EB4-2E66-4D7C-8A73-ACF4AF6F895A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K10:L10" xr:uid="{5944839C-FF6F-4059-8464-BD1D140B2B8D}">
      <formula1>46174</formula1>
      <formula2>47848</formula2>
    </dataValidation>
  </dataValidations>
  <hyperlinks>
    <hyperlink ref="M4" r:id="rId1" display="sales@elephantplasterboard.co.nz" xr:uid="{9510BCDE-2488-429B-96B6-68642A6B129A}"/>
    <hyperlink ref="I79" r:id="rId2" display="www.epb.co.nz" xr:uid="{4F5CF392-8DB0-4623-AA44-B1AC1AB861EE}"/>
    <hyperlink ref="E79" r:id="rId3" display="info@elephantplasterboard.co.nz" xr:uid="{D34D6912-7EE3-42DD-9845-E9EF0A7ED05C}"/>
  </hyperlinks>
  <printOptions horizontalCentered="1"/>
  <pageMargins left="7.874015748031496E-2" right="7.874015748031496E-2" top="7.874015748031496E-2" bottom="7.874015748031496E-2" header="0" footer="0"/>
  <pageSetup paperSize="9" scale="57" orientation="portrait" r:id="rId4"/>
  <ignoredErrors>
    <ignoredError sqref="C10:C11 G10:G11 C15:C16 C13 K15 O15 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BA25F56F-15A7-4900-9B41-1D05E13FC095}">
            <xm:f>DROPDOWN!$H$4&lt;&gt;1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11" id="{7AA9AA73-3E3E-4A3A-9C87-07308A09E877}">
            <xm:f>DROPDOWN!$H$39&lt;&gt;1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318" id="{5E15ADC8-9DCE-40C5-AA04-54FFA9988B9E}">
            <xm:f>DROPDOWN!$H$4&lt;&gt;1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</x14:dxf>
          </x14:cfRule>
          <xm:sqref>M10 O10 K11 M11:P11 J12:P12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357316D-1170-4118-89FC-13548CA8CA87}">
          <x14:formula1>
            <xm:f>DROPDOWN!$B$3:$B$8</xm:f>
          </x14:formula1>
          <xm:sqref>C12</xm:sqref>
        </x14:dataValidation>
        <x14:dataValidation type="list" allowBlank="1" showInputMessage="1" showErrorMessage="1" xr:uid="{D90C4D7C-C6C2-432C-A6B3-6D8005C52DB6}">
          <x14:formula1>
            <xm:f>DROPDOWN!$B$29:$B$33</xm:f>
          </x14:formula1>
          <xm:sqref>O10</xm:sqref>
        </x14:dataValidation>
        <x14:dataValidation type="list" allowBlank="1" showInputMessage="1" showErrorMessage="1" xr:uid="{0780ACDD-2E8E-4406-BA43-131E8DE4D937}">
          <x14:formula1>
            <xm:f>DROPDOWN!$B$18:$B$20</xm:f>
          </x14:formula1>
          <xm:sqref>O11</xm:sqref>
        </x14:dataValidation>
        <x14:dataValidation type="list" allowBlank="1" showInputMessage="1" showErrorMessage="1" xr:uid="{3A1654CD-5120-41CC-B066-DD1698310956}">
          <x14:formula1>
            <xm:f>DROPDOWN!$B$53:$B$60</xm:f>
          </x14:formula1>
          <xm:sqref>K13</xm:sqref>
        </x14:dataValidation>
        <x14:dataValidation type="list" allowBlank="1" showInputMessage="1" showErrorMessage="1" xr:uid="{2A1BEB9D-6497-46C9-8127-A6B80532BDA5}">
          <x14:formula1>
            <xm:f>DROPDOWN!$B$47:$B$50</xm:f>
          </x14:formula1>
          <xm:sqref>O13</xm:sqref>
        </x14:dataValidation>
        <x14:dataValidation type="list" allowBlank="1" showInputMessage="1" showErrorMessage="1" xr:uid="{97700407-830D-4114-9338-BBBF95986302}">
          <x14:formula1>
            <xm:f>DROPDOWN!$B$12:$B$14</xm:f>
          </x14:formula1>
          <xm:sqref>K12:L12</xm:sqref>
        </x14:dataValidation>
        <x14:dataValidation type="list" allowBlank="1" showInputMessage="1" showErrorMessage="1" xr:uid="{02E31241-8AC2-4361-9534-F05B82A35DD2}">
          <x14:formula1>
            <xm:f>DROPDOWN!$B$36:$B$43</xm:f>
          </x14:formula1>
          <xm:sqref>K11</xm:sqref>
        </x14:dataValidation>
        <x14:dataValidation type="list" allowBlank="1" showInputMessage="1" showErrorMessage="1" xr:uid="{D7F5F00E-41A3-4044-A31A-9B822424EE64}">
          <x14:formula1>
            <xm:f>DROPDOWN!$B$23:$B$26</xm:f>
          </x14:formula1>
          <xm:sqref>O12:P12</xm:sqref>
        </x14:dataValidation>
        <x14:dataValidation type="list" allowBlank="1" showInputMessage="1" showErrorMessage="1" xr:uid="{434144ED-6F56-479D-ACCE-CC21A731C69F}">
          <x14:formula1>
            <xm:f>DROPDOWN!$G$47:$G$49</xm:f>
          </x14:formula1>
          <xm:sqref>O16:P16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2EEE-74E7-4933-A9E6-F2DD1CACB446}">
  <sheetPr codeName="Sheet4">
    <pageSetUpPr fitToPage="1"/>
  </sheetPr>
  <dimension ref="A1:DK288"/>
  <sheetViews>
    <sheetView zoomScale="90" zoomScaleNormal="90" workbookViewId="0">
      <selection activeCell="D14" sqref="D14"/>
    </sheetView>
  </sheetViews>
  <sheetFormatPr defaultRowHeight="15" x14ac:dyDescent="0.25"/>
  <cols>
    <col min="1" max="1" width="1.7109375" customWidth="1"/>
    <col min="2" max="2" width="18.7109375" customWidth="1"/>
    <col min="3" max="4" width="14.7109375" customWidth="1"/>
    <col min="5" max="8" width="9.7109375" customWidth="1"/>
    <col min="9" max="9" width="2.7109375" customWidth="1"/>
    <col min="10" max="10" width="18.7109375" customWidth="1"/>
    <col min="11" max="12" width="14.7109375" customWidth="1"/>
    <col min="13" max="16" width="9.7109375" style="10" customWidth="1"/>
    <col min="17" max="17" width="9.140625" style="43"/>
    <col min="18" max="18" width="9.140625" style="43" customWidth="1"/>
    <col min="19" max="115" width="9.140625" style="43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192" t="str">
        <f>'Order Form Group 1'!B2</f>
        <v>26.07 v1</v>
      </c>
      <c r="C2" s="339" t="str">
        <f>'Order Form Group 1'!C2</f>
        <v xml:space="preserve">EPB® PLASTERBOARD ORDER FORM  </v>
      </c>
      <c r="D2" s="339"/>
      <c r="E2" s="339"/>
      <c r="F2" s="339"/>
      <c r="G2" s="339"/>
      <c r="H2" s="339" t="s">
        <v>102</v>
      </c>
      <c r="I2" s="339"/>
      <c r="J2" s="74">
        <f ca="1">_xlfn.SHEET()</f>
        <v>3</v>
      </c>
      <c r="K2" s="219" t="str">
        <f>CONCATENATE(K13,DROPDOWN!I8,K14,DROPDOWN!I9,O13)</f>
        <v xml:space="preserve">  </v>
      </c>
      <c r="L2" s="220"/>
      <c r="M2" s="220"/>
      <c r="N2" s="220"/>
      <c r="O2" s="220"/>
      <c r="P2" s="221"/>
      <c r="Q2" s="103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04"/>
    </row>
    <row r="4" spans="1:29" ht="20.100000000000001" customHeight="1" x14ac:dyDescent="0.25">
      <c r="A4" s="1"/>
      <c r="B4" s="338" t="str">
        <f>'Order Form Group 1'!B4</f>
        <v>Please complete the below information and send to your preferred Merchant for processing  and/or  email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197" t="str">
        <f>'Order Form Group 1'!M4</f>
        <v>sales@epb.co.nz</v>
      </c>
      <c r="N4" s="197"/>
      <c r="O4" s="56"/>
      <c r="P4" s="21"/>
      <c r="Q4" s="174"/>
      <c r="R4" s="105" t="str">
        <f>'Order Form Group 1'!R4</f>
        <v xml:space="preserve">N.B  If you wish to override locked cells then unprotect the sheet     (go to 'Review' tab, then 'Unprotect Sheet' option) 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ht="12" customHeight="1" x14ac:dyDescent="0.25">
      <c r="A5" s="1"/>
      <c r="B5" s="37" t="str">
        <f>'Order Form Group 1'!B5</f>
        <v>USING THIS FORM:</v>
      </c>
      <c r="C5" s="198" t="str">
        <f>'Order Form Group 1'!C5</f>
        <v xml:space="preserve">1. Fill Ivory shaded boxes where necessary.     Light Blue shaded boxes indicate selection drop down boxes.  </v>
      </c>
      <c r="D5" s="198"/>
      <c r="E5" s="198"/>
      <c r="F5" s="198"/>
      <c r="G5" s="198"/>
      <c r="H5" s="198"/>
      <c r="I5" s="198"/>
      <c r="J5" s="198"/>
      <c r="K5" s="198"/>
      <c r="L5" s="56"/>
      <c r="M5" s="56"/>
      <c r="N5" s="56"/>
      <c r="O5" s="57"/>
      <c r="P5" s="58"/>
      <c r="Q5" s="104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</row>
    <row r="6" spans="1:29" ht="12" customHeight="1" x14ac:dyDescent="0.25">
      <c r="A6" s="1"/>
      <c r="B6" s="222" t="str">
        <f>'Order Form Group 1'!B6</f>
        <v>2. Orders requiring several locations or groupings on site,  E.g. Level 1 Walls,  Level 2  Ceilings,  Unit 1, Unit 2   etc., use the extra tabs below or a new page for each location or group.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104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 ht="12" customHeight="1" x14ac:dyDescent="0.25">
      <c r="A7" s="1"/>
      <c r="B7" s="223" t="str">
        <f>'Order Form Group 1'!B7</f>
        <v xml:space="preserve">  When using the spreadsheet and If 5 or more groupings are required, it is recommended to use a new order form template as new tabs totals wont add into the Combined group totals.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10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</row>
    <row r="8" spans="1:29" ht="12" customHeight="1" x14ac:dyDescent="0.25">
      <c r="A8" s="1"/>
      <c r="B8" s="222" t="str">
        <f>'Order Form Group 1'!B8</f>
        <v>3. Save the spreadsheet as the unique Project site name or address.</v>
      </c>
      <c r="C8" s="222"/>
      <c r="D8" s="222"/>
      <c r="E8" s="222"/>
      <c r="F8" s="222"/>
      <c r="G8" s="222"/>
      <c r="H8" s="57"/>
      <c r="I8" s="224" t="str">
        <f>'Order Form Group 1'!I8</f>
        <v xml:space="preserve">N.B.  All orders are subject to the Merchant and EPNZ Limited  confirmation. </v>
      </c>
      <c r="J8" s="224"/>
      <c r="K8" s="224"/>
      <c r="L8" s="224"/>
      <c r="M8" s="224"/>
      <c r="N8" s="224"/>
      <c r="O8" s="224"/>
      <c r="P8" s="224"/>
      <c r="Q8" s="104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</row>
    <row r="9" spans="1:29" ht="3.6" customHeight="1" x14ac:dyDescent="0.25">
      <c r="A9" s="1"/>
      <c r="B9" s="59"/>
      <c r="C9" s="59"/>
      <c r="D9" s="59"/>
      <c r="E9" s="59"/>
      <c r="F9" s="59"/>
      <c r="G9" s="59"/>
      <c r="H9" s="59"/>
      <c r="I9" s="224"/>
      <c r="J9" s="224"/>
      <c r="K9" s="224"/>
      <c r="L9" s="224"/>
      <c r="M9" s="224"/>
      <c r="N9" s="224"/>
      <c r="O9" s="224"/>
      <c r="P9" s="224"/>
      <c r="Q9" s="104"/>
    </row>
    <row r="10" spans="1:29" ht="20.100000000000001" customHeight="1" x14ac:dyDescent="0.25">
      <c r="A10" s="1"/>
      <c r="B10" s="16" t="s">
        <v>4</v>
      </c>
      <c r="C10" s="225" t="str">
        <f>IF('Order Form Group 1'!C10="","",'Order Form Group 1'!C10)</f>
        <v/>
      </c>
      <c r="D10" s="225"/>
      <c r="E10" s="217" t="s">
        <v>5</v>
      </c>
      <c r="F10" s="217"/>
      <c r="G10" s="225" t="str">
        <f>IF('Order Form Group 1'!G10="","",'Order Form Group 1'!G10)</f>
        <v/>
      </c>
      <c r="H10" s="229"/>
      <c r="I10" s="4"/>
      <c r="J10" s="15" t="str">
        <f>IF(OR(C12=DROPDOWN!B4,C12=DROPDOWN!B7),"PICK UP DATE:","DELIVERY DATE:")</f>
        <v>DELIVERY DATE:</v>
      </c>
      <c r="K10" s="226"/>
      <c r="L10" s="226"/>
      <c r="M10" s="241" t="str">
        <f>IF(OR(C12=DROPDOWN!B4,C12=DROPDOWN!B7),"PICK UP TIME:","DELIVERY TIME:")</f>
        <v>DELIVERY TIME:</v>
      </c>
      <c r="N10" s="241"/>
      <c r="O10" s="239" t="s">
        <v>1</v>
      </c>
      <c r="P10" s="240"/>
    </row>
    <row r="11" spans="1:29" ht="20.100000000000001" customHeight="1" x14ac:dyDescent="0.25">
      <c r="A11" s="1"/>
      <c r="B11" s="16" t="s">
        <v>111</v>
      </c>
      <c r="C11" s="235" t="str">
        <f>IF('Order Form Group 1'!C11="","",'Order Form Group 1'!C11)</f>
        <v/>
      </c>
      <c r="D11" s="235"/>
      <c r="E11" s="217" t="s">
        <v>6</v>
      </c>
      <c r="F11" s="217"/>
      <c r="G11" s="225" t="str">
        <f>IF('Order Form Group 1'!G11="","",'Order Form Group 1'!G11)</f>
        <v/>
      </c>
      <c r="H11" s="229"/>
      <c r="I11" s="4"/>
      <c r="J11" s="15" t="s">
        <v>128</v>
      </c>
      <c r="K11" s="239" t="s">
        <v>1</v>
      </c>
      <c r="L11" s="239"/>
      <c r="M11" s="241" t="s">
        <v>7</v>
      </c>
      <c r="N11" s="241"/>
      <c r="O11" s="239" t="s">
        <v>1</v>
      </c>
      <c r="P11" s="240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</row>
    <row r="12" spans="1:29" ht="20.100000000000001" customHeight="1" x14ac:dyDescent="0.25">
      <c r="A12" s="1"/>
      <c r="B12" s="16" t="s">
        <v>125</v>
      </c>
      <c r="C12" s="355" t="s">
        <v>1</v>
      </c>
      <c r="D12" s="355"/>
      <c r="E12" s="217" t="s">
        <v>8</v>
      </c>
      <c r="F12" s="217"/>
      <c r="G12" s="245" t="str">
        <f>IF('Order Form Group 1'!G12="","",'Order Form Group 1'!G12)</f>
        <v/>
      </c>
      <c r="H12" s="246"/>
      <c r="I12" s="4"/>
      <c r="J12" s="15" t="s">
        <v>124</v>
      </c>
      <c r="K12" s="239" t="s">
        <v>10</v>
      </c>
      <c r="L12" s="239"/>
      <c r="M12" s="241" t="s">
        <v>11</v>
      </c>
      <c r="N12" s="241"/>
      <c r="O12" s="239" t="s">
        <v>1</v>
      </c>
      <c r="P12" s="240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</row>
    <row r="13" spans="1:29" ht="20.100000000000001" customHeight="1" x14ac:dyDescent="0.25">
      <c r="A13" s="1"/>
      <c r="B13" s="16" t="s">
        <v>0</v>
      </c>
      <c r="C13" s="225" t="str">
        <f>IF('Order Form Group 1'!C13="","",'Order Form Group 1'!C13)</f>
        <v/>
      </c>
      <c r="D13" s="225"/>
      <c r="E13" s="217" t="s">
        <v>2</v>
      </c>
      <c r="F13" s="217"/>
      <c r="G13" s="227" t="str">
        <f>IF('Order Form Group 1'!G13="","",'Order Form Group 1'!G13)</f>
        <v/>
      </c>
      <c r="H13" s="228"/>
      <c r="I13" s="4"/>
      <c r="J13" s="39" t="s">
        <v>12</v>
      </c>
      <c r="K13" s="256" t="s">
        <v>1</v>
      </c>
      <c r="L13" s="256"/>
      <c r="M13" s="267" t="s">
        <v>127</v>
      </c>
      <c r="N13" s="267"/>
      <c r="O13" s="256" t="s">
        <v>1</v>
      </c>
      <c r="P13" s="257"/>
      <c r="S13" s="160"/>
      <c r="T13" s="160"/>
      <c r="U13" s="160"/>
      <c r="V13" s="160"/>
      <c r="W13" s="160"/>
      <c r="X13" s="160"/>
      <c r="Y13" s="160"/>
      <c r="Z13" s="160"/>
      <c r="AA13" s="160"/>
      <c r="AB13" s="161"/>
      <c r="AC13" s="161"/>
    </row>
    <row r="14" spans="1:29" ht="20.100000000000001" customHeight="1" x14ac:dyDescent="0.25">
      <c r="A14" s="1"/>
      <c r="B14" s="236" t="s">
        <v>116</v>
      </c>
      <c r="C14" s="76" t="s">
        <v>113</v>
      </c>
      <c r="D14" s="13"/>
      <c r="E14" s="272" t="s">
        <v>114</v>
      </c>
      <c r="F14" s="272"/>
      <c r="G14" s="270"/>
      <c r="H14" s="271"/>
      <c r="I14" s="4"/>
      <c r="J14" s="70" t="s">
        <v>126</v>
      </c>
      <c r="K14" s="361"/>
      <c r="L14" s="361"/>
      <c r="M14" s="269" t="s">
        <v>139</v>
      </c>
      <c r="N14" s="269"/>
      <c r="O14" s="230"/>
      <c r="P14" s="231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  <c r="AC14" s="161"/>
    </row>
    <row r="15" spans="1:29" ht="20.100000000000001" customHeight="1" x14ac:dyDescent="0.25">
      <c r="A15" s="1"/>
      <c r="B15" s="237"/>
      <c r="C15" s="242" t="str">
        <f>IF('Order Form Group 1'!C15="","",'Order Form Group 1'!C15)</f>
        <v/>
      </c>
      <c r="D15" s="242"/>
      <c r="E15" s="242"/>
      <c r="F15" s="242"/>
      <c r="G15" s="242"/>
      <c r="H15" s="243"/>
      <c r="I15" s="5"/>
      <c r="J15" s="15" t="s">
        <v>3</v>
      </c>
      <c r="K15" s="225" t="str">
        <f>IF('Order Form Group 1'!K15="","",'Order Form Group 1'!K15)</f>
        <v/>
      </c>
      <c r="L15" s="225"/>
      <c r="M15" s="241" t="s">
        <v>115</v>
      </c>
      <c r="N15" s="241"/>
      <c r="O15" s="225" t="str">
        <f>IF('Order Form Group 1'!O15="","",'Order Form Group 1'!O15)</f>
        <v/>
      </c>
      <c r="P15" s="229"/>
    </row>
    <row r="16" spans="1:29" ht="20.100000000000001" customHeight="1" x14ac:dyDescent="0.25">
      <c r="A16" s="1"/>
      <c r="B16" s="238"/>
      <c r="C16" s="230" t="str">
        <f>IF('Order Form Group 1'!C16="","",'Order Form Group 1'!C16)</f>
        <v/>
      </c>
      <c r="D16" s="230"/>
      <c r="E16" s="230"/>
      <c r="F16" s="230"/>
      <c r="G16" s="230"/>
      <c r="H16" s="231"/>
      <c r="I16" s="5"/>
      <c r="J16" s="15" t="s">
        <v>112</v>
      </c>
      <c r="K16" s="225"/>
      <c r="L16" s="225"/>
      <c r="M16" s="241" t="s">
        <v>152</v>
      </c>
      <c r="N16" s="241"/>
      <c r="O16" s="239"/>
      <c r="P16" s="240"/>
      <c r="S16" s="45"/>
    </row>
    <row r="17" spans="1:19" ht="4.9000000000000004" customHeight="1" x14ac:dyDescent="0.25">
      <c r="A17" s="1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2"/>
      <c r="N17" s="2"/>
      <c r="O17" s="2"/>
      <c r="P17" s="2"/>
      <c r="S17" s="45"/>
    </row>
    <row r="18" spans="1:19" ht="20.100000000000001" customHeight="1" x14ac:dyDescent="0.25">
      <c r="A18" s="1"/>
      <c r="B18" s="247" t="str">
        <f>'Order Form Group 1'!B18</f>
        <v>10mm  EPB®  Standard</v>
      </c>
      <c r="C18" s="247"/>
      <c r="D18" s="247"/>
      <c r="E18" s="247"/>
      <c r="F18" s="247"/>
      <c r="G18" s="247" t="s">
        <v>13</v>
      </c>
      <c r="H18" s="247"/>
      <c r="I18" s="8"/>
      <c r="J18" s="273" t="str">
        <f>'Order Form Group 1'!J18</f>
        <v>10mm  EPB  CeilingSmart®  :      Spans 600mm centre ceiling battens</v>
      </c>
      <c r="K18" s="273"/>
      <c r="L18" s="273"/>
      <c r="M18" s="273"/>
      <c r="N18" s="273"/>
      <c r="O18" s="273"/>
      <c r="P18" s="273"/>
      <c r="S18" s="45"/>
    </row>
    <row r="19" spans="1:19" ht="20.100000000000001" customHeight="1" x14ac:dyDescent="0.25">
      <c r="A19" s="1"/>
      <c r="B19" s="17" t="str">
        <f>'Order Form Group 1'!B19</f>
        <v>EPB® SKU</v>
      </c>
      <c r="C19" s="17" t="str">
        <f>'Order Form Group 1'!C19</f>
        <v>LENGTH</v>
      </c>
      <c r="D19" s="17" t="str">
        <f>'Order Form Group 1'!D19</f>
        <v>EDGE TYPE</v>
      </c>
      <c r="E19" s="352" t="str">
        <f>'Order Form Group 1'!E19</f>
        <v>SHEET QTY</v>
      </c>
      <c r="F19" s="352">
        <f>'Order Form Group 1'!F19</f>
        <v>0</v>
      </c>
      <c r="G19" s="261" t="str">
        <f>'Order Form Group 1'!G19</f>
        <v xml:space="preserve">   M²</v>
      </c>
      <c r="H19" s="261">
        <f>'Order Form Group 1'!H19</f>
        <v>0</v>
      </c>
      <c r="I19" s="9"/>
      <c r="J19" s="17" t="str">
        <f>'Order Form Group 1'!J19</f>
        <v>EPB® SKU</v>
      </c>
      <c r="K19" s="17" t="str">
        <f>'Order Form Group 1'!K19</f>
        <v>LENGTH</v>
      </c>
      <c r="L19" s="17" t="str">
        <f>'Order Form Group 1'!L19</f>
        <v>EDGE TYPE</v>
      </c>
      <c r="M19" s="360" t="str">
        <f>'Order Form Group 1'!M19</f>
        <v>SHEET QTY</v>
      </c>
      <c r="N19" s="360">
        <f>'Order Form Group 1'!N19</f>
        <v>0</v>
      </c>
      <c r="O19" s="261" t="str">
        <f>'Order Form Group 1'!O19</f>
        <v xml:space="preserve">   M²</v>
      </c>
      <c r="P19" s="261">
        <f>'Order Form Group 1'!P19</f>
        <v>0</v>
      </c>
      <c r="S19" s="45"/>
    </row>
    <row r="20" spans="1:19" ht="20.100000000000001" customHeight="1" x14ac:dyDescent="0.25">
      <c r="A20" s="1"/>
      <c r="B20" s="86" t="str">
        <f>'Order Form Group 1'!B20</f>
        <v>ES10N24</v>
      </c>
      <c r="C20" s="19">
        <f>'Order Form Group 1'!C20</f>
        <v>2400</v>
      </c>
      <c r="D20" s="18" t="str">
        <f>'Order Form Group 1'!D20</f>
        <v>TE/TE</v>
      </c>
      <c r="E20" s="248"/>
      <c r="F20" s="249"/>
      <c r="G20" s="205">
        <f t="shared" ref="G20:G27" si="0">(C20/1000*1.2*E20)</f>
        <v>0</v>
      </c>
      <c r="H20" s="206"/>
      <c r="I20" s="8"/>
      <c r="J20" s="86" t="str">
        <f>'Order Form Group 1'!J20</f>
        <v>EF10N24</v>
      </c>
      <c r="K20" s="19">
        <f>'Order Form Group 1'!K20</f>
        <v>2400</v>
      </c>
      <c r="L20" s="18" t="str">
        <f>'Order Form Group 1'!L20</f>
        <v>TE/TE</v>
      </c>
      <c r="M20" s="340"/>
      <c r="N20" s="340"/>
      <c r="O20" s="205">
        <f t="shared" ref="O20:O22" si="1">(K20/1000*1.2*M20)</f>
        <v>0</v>
      </c>
      <c r="P20" s="206"/>
      <c r="S20" s="45"/>
    </row>
    <row r="21" spans="1:19" ht="20.100000000000001" customHeight="1" x14ac:dyDescent="0.25">
      <c r="A21" s="1"/>
      <c r="B21" s="86" t="str">
        <f>'Order Form Group 1'!B21</f>
        <v>ES10N27</v>
      </c>
      <c r="C21" s="19">
        <f>'Order Form Group 1'!C21</f>
        <v>2700</v>
      </c>
      <c r="D21" s="18" t="str">
        <f>'Order Form Group 1'!D21</f>
        <v>TE/TE</v>
      </c>
      <c r="E21" s="248"/>
      <c r="F21" s="249"/>
      <c r="G21" s="205">
        <f t="shared" si="0"/>
        <v>0</v>
      </c>
      <c r="H21" s="206"/>
      <c r="I21" s="8"/>
      <c r="J21" s="86" t="str">
        <f>'Order Form Group 1'!J21</f>
        <v>EF10N27</v>
      </c>
      <c r="K21" s="19">
        <f>'Order Form Group 1'!K21</f>
        <v>2700</v>
      </c>
      <c r="L21" s="18" t="str">
        <f>'Order Form Group 1'!L21</f>
        <v>TE/TE</v>
      </c>
      <c r="M21" s="340"/>
      <c r="N21" s="340"/>
      <c r="O21" s="205">
        <f t="shared" si="1"/>
        <v>0</v>
      </c>
      <c r="P21" s="206"/>
      <c r="S21" s="45"/>
    </row>
    <row r="22" spans="1:19" ht="20.100000000000001" customHeight="1" x14ac:dyDescent="0.25">
      <c r="A22" s="1"/>
      <c r="B22" s="86" t="str">
        <f>'Order Form Group 1'!B22</f>
        <v>ES10N30</v>
      </c>
      <c r="C22" s="19">
        <f>'Order Form Group 1'!C22</f>
        <v>3000</v>
      </c>
      <c r="D22" s="18" t="str">
        <f>'Order Form Group 1'!D22</f>
        <v>TE/TE</v>
      </c>
      <c r="E22" s="248"/>
      <c r="F22" s="249"/>
      <c r="G22" s="205">
        <f t="shared" si="0"/>
        <v>0</v>
      </c>
      <c r="H22" s="206"/>
      <c r="I22" s="8"/>
      <c r="J22" s="86" t="str">
        <f>'Order Form Group 1'!J22</f>
        <v>EF10N30</v>
      </c>
      <c r="K22" s="19">
        <f>'Order Form Group 1'!K22</f>
        <v>3000</v>
      </c>
      <c r="L22" s="18" t="str">
        <f>'Order Form Group 1'!L22</f>
        <v>TE/TE</v>
      </c>
      <c r="M22" s="340"/>
      <c r="N22" s="340"/>
      <c r="O22" s="205">
        <f t="shared" si="1"/>
        <v>0</v>
      </c>
      <c r="P22" s="206"/>
      <c r="S22" s="45"/>
    </row>
    <row r="23" spans="1:19" ht="20.100000000000001" customHeight="1" x14ac:dyDescent="0.25">
      <c r="A23" s="1"/>
      <c r="B23" s="86" t="str">
        <f>'Order Form Group 1'!B23</f>
        <v>ES10N33</v>
      </c>
      <c r="C23" s="19">
        <f>'Order Form Group 1'!C23</f>
        <v>3300</v>
      </c>
      <c r="D23" s="18" t="str">
        <f>'Order Form Group 1'!D23</f>
        <v>TE/TE</v>
      </c>
      <c r="E23" s="248"/>
      <c r="F23" s="249"/>
      <c r="G23" s="205">
        <f t="shared" si="0"/>
        <v>0</v>
      </c>
      <c r="H23" s="206"/>
      <c r="I23" s="8"/>
      <c r="J23" s="86" t="str">
        <f>'Order Form Group 1'!J23</f>
        <v>EF10N33</v>
      </c>
      <c r="K23" s="19">
        <f>'Order Form Group 1'!K23</f>
        <v>3300</v>
      </c>
      <c r="L23" s="18" t="str">
        <f>'Order Form Group 1'!L23</f>
        <v>TE/TE</v>
      </c>
      <c r="M23" s="340"/>
      <c r="N23" s="340"/>
      <c r="O23" s="205">
        <f t="shared" ref="O23" si="2">(K23/1000*1.2*M23)</f>
        <v>0</v>
      </c>
      <c r="P23" s="206"/>
      <c r="S23" s="45"/>
    </row>
    <row r="24" spans="1:19" ht="20.100000000000001" customHeight="1" x14ac:dyDescent="0.25">
      <c r="A24" s="1"/>
      <c r="B24" s="86" t="str">
        <f>'Order Form Group 1'!B24</f>
        <v>ES10N36</v>
      </c>
      <c r="C24" s="19">
        <f>'Order Form Group 1'!C24</f>
        <v>3600</v>
      </c>
      <c r="D24" s="18" t="str">
        <f>'Order Form Group 1'!D24</f>
        <v>TE/TE</v>
      </c>
      <c r="E24" s="248"/>
      <c r="F24" s="249"/>
      <c r="G24" s="205">
        <f t="shared" si="0"/>
        <v>0</v>
      </c>
      <c r="H24" s="206"/>
      <c r="I24" s="8"/>
      <c r="J24" s="86" t="str">
        <f>'Order Form Group 1'!J24</f>
        <v>EF10N36</v>
      </c>
      <c r="K24" s="19">
        <f>'Order Form Group 1'!K24</f>
        <v>3600</v>
      </c>
      <c r="L24" s="18" t="str">
        <f>'Order Form Group 1'!L24</f>
        <v>TE/TE</v>
      </c>
      <c r="M24" s="340"/>
      <c r="N24" s="340"/>
      <c r="O24" s="205">
        <f>(K24/1000*1.2*M24)</f>
        <v>0</v>
      </c>
      <c r="P24" s="206"/>
      <c r="S24" s="45"/>
    </row>
    <row r="25" spans="1:19" ht="20.100000000000001" customHeight="1" x14ac:dyDescent="0.25">
      <c r="A25" s="1"/>
      <c r="B25" s="86" t="str">
        <f>'Order Form Group 1'!B25</f>
        <v>ES10N42</v>
      </c>
      <c r="C25" s="19">
        <f>'Order Form Group 1'!C25</f>
        <v>4200</v>
      </c>
      <c r="D25" s="18" t="str">
        <f>'Order Form Group 1'!D25</f>
        <v>TE/TE</v>
      </c>
      <c r="E25" s="248"/>
      <c r="F25" s="249"/>
      <c r="G25" s="205">
        <f t="shared" si="0"/>
        <v>0</v>
      </c>
      <c r="H25" s="206"/>
      <c r="I25" s="8"/>
      <c r="J25" s="86" t="str">
        <f>'Order Form Group 1'!J25</f>
        <v>EF10N42</v>
      </c>
      <c r="K25" s="19">
        <f>'Order Form Group 1'!K25</f>
        <v>4200</v>
      </c>
      <c r="L25" s="18" t="str">
        <f>'Order Form Group 1'!L25</f>
        <v>TE/TE</v>
      </c>
      <c r="M25" s="340"/>
      <c r="N25" s="340"/>
      <c r="O25" s="205">
        <f>(K25/1000*1.2*M25)</f>
        <v>0</v>
      </c>
      <c r="P25" s="206"/>
    </row>
    <row r="26" spans="1:19" ht="20.100000000000001" customHeight="1" x14ac:dyDescent="0.25">
      <c r="A26" s="1"/>
      <c r="B26" s="86" t="str">
        <f>'Order Form Group 1'!B26</f>
        <v>ES10N48</v>
      </c>
      <c r="C26" s="19">
        <f>'Order Form Group 1'!C26</f>
        <v>4800</v>
      </c>
      <c r="D26" s="18" t="str">
        <f>'Order Form Group 1'!D26</f>
        <v>TE/TE</v>
      </c>
      <c r="E26" s="248"/>
      <c r="F26" s="249"/>
      <c r="G26" s="205">
        <f t="shared" si="0"/>
        <v>0</v>
      </c>
      <c r="H26" s="206"/>
      <c r="I26" s="8"/>
      <c r="J26" s="86" t="str">
        <f>'Order Form Group 1'!J26</f>
        <v>EF10N48</v>
      </c>
      <c r="K26" s="19">
        <f>'Order Form Group 1'!K26</f>
        <v>4800</v>
      </c>
      <c r="L26" s="18" t="str">
        <f>'Order Form Group 1'!L26</f>
        <v>TE/TE</v>
      </c>
      <c r="M26" s="340"/>
      <c r="N26" s="340"/>
      <c r="O26" s="205">
        <f>(K26/1000*1.2*M26)</f>
        <v>0</v>
      </c>
      <c r="P26" s="206"/>
    </row>
    <row r="27" spans="1:19" ht="20.100000000000001" customHeight="1" x14ac:dyDescent="0.25">
      <c r="A27" s="1"/>
      <c r="B27" s="87" t="str">
        <f>'Order Form Group 1'!B27</f>
        <v>ES10N60</v>
      </c>
      <c r="C27" s="20">
        <f>'Order Form Group 1'!C27</f>
        <v>6000</v>
      </c>
      <c r="D27" s="18" t="str">
        <f>'Order Form Group 1'!D27</f>
        <v>TE/TE</v>
      </c>
      <c r="E27" s="250"/>
      <c r="F27" s="251"/>
      <c r="G27" s="193">
        <f t="shared" si="0"/>
        <v>0</v>
      </c>
      <c r="H27" s="194"/>
      <c r="I27" s="8"/>
      <c r="J27" s="87" t="str">
        <f>'Order Form Group 1'!J27</f>
        <v>EF10N60</v>
      </c>
      <c r="K27" s="18">
        <f>'Order Form Group 1'!K27</f>
        <v>6000</v>
      </c>
      <c r="L27" s="18" t="str">
        <f>'Order Form Group 1'!L27</f>
        <v>TE/TE</v>
      </c>
      <c r="M27" s="351"/>
      <c r="N27" s="351"/>
      <c r="O27" s="193">
        <f>(K27/1000*1.2*M27)</f>
        <v>0</v>
      </c>
      <c r="P27" s="194"/>
    </row>
    <row r="28" spans="1:19" ht="20.100000000000001" customHeight="1" x14ac:dyDescent="0.25">
      <c r="A28" s="1"/>
      <c r="B28" s="262" t="str">
        <f>'Order Form Group 1'!B28</f>
        <v>10mm  EPB®  Standard   TE/SE</v>
      </c>
      <c r="C28" s="262"/>
      <c r="D28" s="262"/>
      <c r="E28" s="262"/>
      <c r="F28" s="262"/>
      <c r="G28" s="247" t="s">
        <v>13</v>
      </c>
      <c r="H28" s="247"/>
      <c r="I28" s="8"/>
      <c r="J28" s="247" t="str">
        <f>'Order Form Group 1'!J28</f>
        <v>13mm  EPB®  Standard</v>
      </c>
      <c r="K28" s="247"/>
      <c r="L28" s="247"/>
      <c r="M28" s="247"/>
      <c r="N28" s="247"/>
      <c r="O28" s="247" t="s">
        <v>13</v>
      </c>
      <c r="P28" s="247"/>
    </row>
    <row r="29" spans="1:19" ht="20.100000000000001" customHeight="1" x14ac:dyDescent="0.25">
      <c r="A29" s="1"/>
      <c r="B29" s="17" t="str">
        <f>'Order Form Group 1'!B29</f>
        <v>EPB® SKU</v>
      </c>
      <c r="C29" s="17" t="str">
        <f>'Order Form Group 1'!C29</f>
        <v>LENGTH</v>
      </c>
      <c r="D29" s="17" t="str">
        <f>'Order Form Group 1'!D29</f>
        <v>EDGE TYPE</v>
      </c>
      <c r="E29" s="352" t="str">
        <f>'Order Form Group 1'!E29</f>
        <v>SHEET QTY</v>
      </c>
      <c r="F29" s="352">
        <f>'Order Form Group 1'!F29</f>
        <v>0</v>
      </c>
      <c r="G29" s="261" t="str">
        <f>'Order Form Group 1'!G29</f>
        <v xml:space="preserve">   M²</v>
      </c>
      <c r="H29" s="261">
        <f>'Order Form Group 1'!H29</f>
        <v>0</v>
      </c>
      <c r="I29" s="8"/>
      <c r="J29" s="17" t="str">
        <f>'Order Form Group 1'!J29</f>
        <v>EPB® SKU</v>
      </c>
      <c r="K29" s="17" t="str">
        <f>'Order Form Group 1'!K29</f>
        <v>LENGTH</v>
      </c>
      <c r="L29" s="17" t="str">
        <f>'Order Form Group 1'!L29</f>
        <v>EDGE TYPE</v>
      </c>
      <c r="M29" s="352" t="str">
        <f>'Order Form Group 1'!M29</f>
        <v>SHEET QTY</v>
      </c>
      <c r="N29" s="352">
        <f>'Order Form Group 1'!N29</f>
        <v>0</v>
      </c>
      <c r="O29" s="244" t="str">
        <f>'Order Form Group 1'!O29</f>
        <v xml:space="preserve">   M²</v>
      </c>
      <c r="P29" s="244">
        <f>'Order Form Group 1'!P29</f>
        <v>0</v>
      </c>
    </row>
    <row r="30" spans="1:19" ht="20.100000000000001" customHeight="1" x14ac:dyDescent="0.25">
      <c r="A30" s="1"/>
      <c r="B30" s="86" t="str">
        <f>'Order Form Group 1'!B30</f>
        <v>ES10NH24</v>
      </c>
      <c r="C30" s="19">
        <f>'Order Form Group 1'!C30</f>
        <v>2400</v>
      </c>
      <c r="D30" s="90" t="str">
        <f>'Order Form Group 1'!D30</f>
        <v>TE/SE</v>
      </c>
      <c r="E30" s="248"/>
      <c r="F30" s="249"/>
      <c r="G30" s="205">
        <f t="shared" ref="G30:G35" si="3">(C30/1000*1.2*E30)</f>
        <v>0</v>
      </c>
      <c r="H30" s="206"/>
      <c r="I30" s="8"/>
      <c r="J30" s="86" t="str">
        <f>'Order Form Group 1'!J30</f>
        <v>ES13N24</v>
      </c>
      <c r="K30" s="19">
        <f>'Order Form Group 1'!K30</f>
        <v>2400</v>
      </c>
      <c r="L30" s="89" t="str">
        <f>'Order Form Group 1'!L30</f>
        <v>TE/TE</v>
      </c>
      <c r="M30" s="248"/>
      <c r="N30" s="249"/>
      <c r="O30" s="205">
        <f t="shared" ref="O30:O37" si="4">(K30/1000*1.2*M30)</f>
        <v>0</v>
      </c>
      <c r="P30" s="206"/>
    </row>
    <row r="31" spans="1:19" ht="20.100000000000001" customHeight="1" x14ac:dyDescent="0.25">
      <c r="A31" s="1"/>
      <c r="B31" s="86" t="str">
        <f>'Order Form Group 1'!B31</f>
        <v>ES10NH30</v>
      </c>
      <c r="C31" s="19">
        <f>'Order Form Group 1'!C31</f>
        <v>3000</v>
      </c>
      <c r="D31" s="90" t="str">
        <f>'Order Form Group 1'!D31</f>
        <v>TE/SE</v>
      </c>
      <c r="E31" s="248"/>
      <c r="F31" s="249"/>
      <c r="G31" s="205">
        <f t="shared" si="3"/>
        <v>0</v>
      </c>
      <c r="H31" s="206"/>
      <c r="I31" s="8"/>
      <c r="J31" s="86" t="str">
        <f>'Order Form Group 1'!J31</f>
        <v>ES13N27</v>
      </c>
      <c r="K31" s="19">
        <f>'Order Form Group 1'!K31</f>
        <v>2700</v>
      </c>
      <c r="L31" s="89" t="str">
        <f>'Order Form Group 1'!L31</f>
        <v>TE/TE</v>
      </c>
      <c r="M31" s="248"/>
      <c r="N31" s="249"/>
      <c r="O31" s="205">
        <f t="shared" si="4"/>
        <v>0</v>
      </c>
      <c r="P31" s="206"/>
    </row>
    <row r="32" spans="1:19" ht="20.100000000000001" customHeight="1" x14ac:dyDescent="0.25">
      <c r="A32" s="1"/>
      <c r="B32" s="86" t="str">
        <f>'Order Form Group 1'!B32</f>
        <v>ES10NH36</v>
      </c>
      <c r="C32" s="19">
        <f>'Order Form Group 1'!C32</f>
        <v>3600</v>
      </c>
      <c r="D32" s="90" t="str">
        <f>'Order Form Group 1'!D32</f>
        <v>TE/SE</v>
      </c>
      <c r="E32" s="248"/>
      <c r="F32" s="249"/>
      <c r="G32" s="205">
        <f t="shared" si="3"/>
        <v>0</v>
      </c>
      <c r="H32" s="206"/>
      <c r="I32" s="8"/>
      <c r="J32" s="86" t="str">
        <f>'Order Form Group 1'!J32</f>
        <v>ES13N30</v>
      </c>
      <c r="K32" s="19">
        <f>'Order Form Group 1'!K32</f>
        <v>3000</v>
      </c>
      <c r="L32" s="89" t="str">
        <f>'Order Form Group 1'!L32</f>
        <v>TE/TE</v>
      </c>
      <c r="M32" s="248"/>
      <c r="N32" s="249"/>
      <c r="O32" s="205">
        <f t="shared" si="4"/>
        <v>0</v>
      </c>
      <c r="P32" s="206"/>
    </row>
    <row r="33" spans="1:16" ht="20.100000000000001" customHeight="1" x14ac:dyDescent="0.25">
      <c r="A33" s="1"/>
      <c r="B33" s="86" t="str">
        <f>'Order Form Group 1'!B33</f>
        <v>ES10NH42</v>
      </c>
      <c r="C33" s="19">
        <f>'Order Form Group 1'!C33</f>
        <v>4200</v>
      </c>
      <c r="D33" s="90" t="str">
        <f>'Order Form Group 1'!D33</f>
        <v>TE/SE</v>
      </c>
      <c r="E33" s="248"/>
      <c r="F33" s="249"/>
      <c r="G33" s="205">
        <f t="shared" si="3"/>
        <v>0</v>
      </c>
      <c r="H33" s="206"/>
      <c r="I33" s="8"/>
      <c r="J33" s="86" t="str">
        <f>'Order Form Group 1'!J33</f>
        <v>ES13N33</v>
      </c>
      <c r="K33" s="19">
        <f>'Order Form Group 1'!K33</f>
        <v>3300</v>
      </c>
      <c r="L33" s="89" t="str">
        <f>'Order Form Group 1'!L33</f>
        <v>TE/TE</v>
      </c>
      <c r="M33" s="248"/>
      <c r="N33" s="249"/>
      <c r="O33" s="205">
        <f t="shared" si="4"/>
        <v>0</v>
      </c>
      <c r="P33" s="206"/>
    </row>
    <row r="34" spans="1:16" ht="20.100000000000001" customHeight="1" x14ac:dyDescent="0.25">
      <c r="A34" s="1"/>
      <c r="B34" s="86" t="str">
        <f>'Order Form Group 1'!B34</f>
        <v>ES10NH48</v>
      </c>
      <c r="C34" s="19">
        <f>'Order Form Group 1'!C34</f>
        <v>4800</v>
      </c>
      <c r="D34" s="90" t="str">
        <f>'Order Form Group 1'!D34</f>
        <v>TE/SE</v>
      </c>
      <c r="E34" s="248"/>
      <c r="F34" s="249"/>
      <c r="G34" s="205">
        <f t="shared" si="3"/>
        <v>0</v>
      </c>
      <c r="H34" s="206"/>
      <c r="I34" s="8"/>
      <c r="J34" s="86" t="str">
        <f>'Order Form Group 1'!J34</f>
        <v>ES13N36</v>
      </c>
      <c r="K34" s="19">
        <f>'Order Form Group 1'!K34</f>
        <v>3600</v>
      </c>
      <c r="L34" s="89" t="str">
        <f>'Order Form Group 1'!L34</f>
        <v>TE/TE</v>
      </c>
      <c r="M34" s="248"/>
      <c r="N34" s="249"/>
      <c r="O34" s="205">
        <f t="shared" si="4"/>
        <v>0</v>
      </c>
      <c r="P34" s="206"/>
    </row>
    <row r="35" spans="1:16" ht="20.100000000000001" customHeight="1" x14ac:dyDescent="0.25">
      <c r="A35" s="1"/>
      <c r="B35" s="88" t="str">
        <f>'Order Form Group 1'!B35</f>
        <v>ES10NH60</v>
      </c>
      <c r="C35" s="20">
        <f>'Order Form Group 1'!C35</f>
        <v>6000</v>
      </c>
      <c r="D35" s="90" t="str">
        <f>'Order Form Group 1'!D35</f>
        <v>TE/SE</v>
      </c>
      <c r="E35" s="250"/>
      <c r="F35" s="251"/>
      <c r="G35" s="193">
        <f t="shared" si="3"/>
        <v>0</v>
      </c>
      <c r="H35" s="194"/>
      <c r="I35" s="8"/>
      <c r="J35" s="86" t="str">
        <f>'Order Form Group 1'!J35</f>
        <v>ES13N42</v>
      </c>
      <c r="K35" s="19">
        <f>'Order Form Group 1'!K35</f>
        <v>4200</v>
      </c>
      <c r="L35" s="89" t="str">
        <f>'Order Form Group 1'!L35</f>
        <v>TE/TE</v>
      </c>
      <c r="M35" s="248"/>
      <c r="N35" s="249"/>
      <c r="O35" s="205">
        <f t="shared" si="4"/>
        <v>0</v>
      </c>
      <c r="P35" s="206"/>
    </row>
    <row r="36" spans="1:16" ht="20.100000000000001" customHeight="1" x14ac:dyDescent="0.25">
      <c r="A36" s="1"/>
      <c r="B36" s="263" t="str">
        <f>'Order Form Group 1'!B36</f>
        <v>10mm  EPB®  Standard  WIDE    TE/SE</v>
      </c>
      <c r="C36" s="263"/>
      <c r="D36" s="263"/>
      <c r="E36" s="263"/>
      <c r="F36" s="263"/>
      <c r="G36" s="258" t="s">
        <v>30</v>
      </c>
      <c r="H36" s="258"/>
      <c r="I36" s="8"/>
      <c r="J36" s="86" t="str">
        <f>'Order Form Group 1'!J36</f>
        <v>ES13N48</v>
      </c>
      <c r="K36" s="19">
        <f>'Order Form Group 1'!K36</f>
        <v>4800</v>
      </c>
      <c r="L36" s="89" t="str">
        <f>'Order Form Group 1'!L36</f>
        <v>TE/TE</v>
      </c>
      <c r="M36" s="248"/>
      <c r="N36" s="249"/>
      <c r="O36" s="205">
        <f t="shared" si="4"/>
        <v>0</v>
      </c>
      <c r="P36" s="206"/>
    </row>
    <row r="37" spans="1:16" ht="20.100000000000001" customHeight="1" x14ac:dyDescent="0.25">
      <c r="A37" s="1"/>
      <c r="B37" s="17" t="str">
        <f>'Order Form Group 1'!B37</f>
        <v>EPB® SKU</v>
      </c>
      <c r="C37" s="17" t="str">
        <f>'Order Form Group 1'!C37</f>
        <v>LENGTH</v>
      </c>
      <c r="D37" s="17" t="str">
        <f>'Order Form Group 1'!D37</f>
        <v>EDGE TYPE</v>
      </c>
      <c r="E37" s="204" t="str">
        <f>'Order Form Group 1'!E37</f>
        <v>SHEET QTY</v>
      </c>
      <c r="F37" s="204">
        <f>'Order Form Group 1'!F37</f>
        <v>0</v>
      </c>
      <c r="G37" s="261" t="str">
        <f>'Order Form Group 1'!G37</f>
        <v xml:space="preserve">   M²</v>
      </c>
      <c r="H37" s="261">
        <f>'Order Form Group 1'!H37</f>
        <v>0</v>
      </c>
      <c r="I37" s="8"/>
      <c r="J37" s="87" t="str">
        <f>'Order Form Group 1'!J37</f>
        <v>ES13N60</v>
      </c>
      <c r="K37" s="18">
        <f>'Order Form Group 1'!K37</f>
        <v>6000</v>
      </c>
      <c r="L37" s="89" t="str">
        <f>'Order Form Group 1'!L37</f>
        <v>TE/TE</v>
      </c>
      <c r="M37" s="250"/>
      <c r="N37" s="251"/>
      <c r="O37" s="193">
        <f t="shared" si="4"/>
        <v>0</v>
      </c>
      <c r="P37" s="194"/>
    </row>
    <row r="38" spans="1:16" ht="20.100000000000001" customHeight="1" x14ac:dyDescent="0.25">
      <c r="A38" s="1"/>
      <c r="B38" s="86" t="str">
        <f>'Order Form Group 1'!B38</f>
        <v>ES10WH36</v>
      </c>
      <c r="C38" s="19">
        <f>'Order Form Group 1'!C38</f>
        <v>3600</v>
      </c>
      <c r="D38" s="90" t="str">
        <f>'Order Form Group 1'!D38</f>
        <v>TE/SE</v>
      </c>
      <c r="E38" s="248"/>
      <c r="F38" s="249"/>
      <c r="G38" s="205">
        <f>(C38/1000*1.35*E38)</f>
        <v>0</v>
      </c>
      <c r="H38" s="206"/>
      <c r="I38" s="8"/>
      <c r="J38" s="201" t="str">
        <f>'Order Form Group 1'!J38</f>
        <v>13mm  EPB  BraceSmart®  &amp;  EPB  NoiseSmart®</v>
      </c>
      <c r="K38" s="201"/>
      <c r="L38" s="201"/>
      <c r="M38" s="201"/>
      <c r="N38" s="201"/>
      <c r="O38" s="201" t="s">
        <v>13</v>
      </c>
      <c r="P38" s="201"/>
    </row>
    <row r="39" spans="1:16" ht="20.100000000000001" customHeight="1" x14ac:dyDescent="0.25">
      <c r="A39" s="1"/>
      <c r="B39" s="86" t="str">
        <f>'Order Form Group 1'!B39</f>
        <v>ES10WH48</v>
      </c>
      <c r="C39" s="19">
        <f>'Order Form Group 1'!C39</f>
        <v>4800</v>
      </c>
      <c r="D39" s="90" t="str">
        <f>'Order Form Group 1'!D39</f>
        <v>TE/SE</v>
      </c>
      <c r="E39" s="248"/>
      <c r="F39" s="249"/>
      <c r="G39" s="205">
        <f>(C39/1000*1.35*E39)</f>
        <v>0</v>
      </c>
      <c r="H39" s="206"/>
      <c r="I39" s="8"/>
      <c r="J39" s="17" t="str">
        <f>'Order Form Group 1'!J39</f>
        <v>EPB® SKU</v>
      </c>
      <c r="K39" s="17" t="str">
        <f>'Order Form Group 1'!K39</f>
        <v>LENGTH</v>
      </c>
      <c r="L39" s="17" t="str">
        <f>'Order Form Group 1'!L39</f>
        <v>EDGE TYPE</v>
      </c>
      <c r="M39" s="352" t="str">
        <f>'Order Form Group 1'!M39</f>
        <v>SHEET QTY</v>
      </c>
      <c r="N39" s="352">
        <f>'Order Form Group 1'!N39</f>
        <v>0</v>
      </c>
      <c r="O39" s="261" t="str">
        <f>'Order Form Group 1'!O39</f>
        <v xml:space="preserve">   M²</v>
      </c>
      <c r="P39" s="261">
        <f>'Order Form Group 1'!P39</f>
        <v>0</v>
      </c>
    </row>
    <row r="40" spans="1:16" ht="20.100000000000001" customHeight="1" x14ac:dyDescent="0.25">
      <c r="A40" s="1"/>
      <c r="B40" s="87" t="str">
        <f>'Order Form Group 1'!B40</f>
        <v>ES10WH60</v>
      </c>
      <c r="C40" s="20">
        <f>'Order Form Group 1'!C40</f>
        <v>6000</v>
      </c>
      <c r="D40" s="90" t="str">
        <f>'Order Form Group 1'!D40</f>
        <v>TE/SE</v>
      </c>
      <c r="E40" s="250"/>
      <c r="F40" s="251"/>
      <c r="G40" s="193">
        <f>(C40/1000*1.35*E40)</f>
        <v>0</v>
      </c>
      <c r="H40" s="194"/>
      <c r="I40" s="8"/>
      <c r="J40" s="86" t="str">
        <f>'Order Form Group 1'!J40</f>
        <v>EM13N24</v>
      </c>
      <c r="K40" s="19">
        <f>'Order Form Group 1'!K40</f>
        <v>2400</v>
      </c>
      <c r="L40" s="18" t="str">
        <f>'Order Form Group 1'!L40</f>
        <v>TE/TE</v>
      </c>
      <c r="M40" s="212"/>
      <c r="N40" s="213"/>
      <c r="O40" s="205">
        <f>(K40/1000*1.2*M40)</f>
        <v>0</v>
      </c>
      <c r="P40" s="206"/>
    </row>
    <row r="41" spans="1:16" ht="20.100000000000001" customHeight="1" x14ac:dyDescent="0.25">
      <c r="A41" s="1"/>
      <c r="B41" s="201" t="str">
        <f>'Order Form Group 1'!B41</f>
        <v>10mm  EPB  BraceSmart®  &amp; EPB  NoiseSmart®</v>
      </c>
      <c r="C41" s="201"/>
      <c r="D41" s="201"/>
      <c r="E41" s="201"/>
      <c r="F41" s="201"/>
      <c r="G41" s="201" t="s">
        <v>13</v>
      </c>
      <c r="H41" s="201"/>
      <c r="I41" s="8"/>
      <c r="J41" s="86" t="str">
        <f>'Order Form Group 1'!J41</f>
        <v>EM13N27</v>
      </c>
      <c r="K41" s="19">
        <f>'Order Form Group 1'!K41</f>
        <v>2700</v>
      </c>
      <c r="L41" s="18" t="str">
        <f>'Order Form Group 1'!L41</f>
        <v>TE/TE</v>
      </c>
      <c r="M41" s="212"/>
      <c r="N41" s="213"/>
      <c r="O41" s="205">
        <f>(K41/1000*1.2*M41)</f>
        <v>0</v>
      </c>
      <c r="P41" s="206"/>
    </row>
    <row r="42" spans="1:16" ht="20.100000000000001" customHeight="1" x14ac:dyDescent="0.25">
      <c r="A42" s="1"/>
      <c r="B42" s="17" t="str">
        <f>'Order Form Group 1'!B42</f>
        <v>EPB® SKU</v>
      </c>
      <c r="C42" s="17" t="str">
        <f>'Order Form Group 1'!C42</f>
        <v>LENGTH</v>
      </c>
      <c r="D42" s="17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44" t="str">
        <f>'Order Form Group 1'!G42</f>
        <v xml:space="preserve">   M²</v>
      </c>
      <c r="H42" s="244">
        <f>'Order Form Group 1'!H42</f>
        <v>0</v>
      </c>
      <c r="I42" s="8"/>
      <c r="J42" s="86" t="str">
        <f>'Order Form Group 1'!J42</f>
        <v>EM13N30</v>
      </c>
      <c r="K42" s="19">
        <f>'Order Form Group 1'!K42</f>
        <v>3000</v>
      </c>
      <c r="L42" s="18" t="str">
        <f>'Order Form Group 1'!L42</f>
        <v>TE/TE</v>
      </c>
      <c r="M42" s="212"/>
      <c r="N42" s="213"/>
      <c r="O42" s="205">
        <f>(K42/1000*1.2*M42)</f>
        <v>0</v>
      </c>
      <c r="P42" s="206"/>
    </row>
    <row r="43" spans="1:16" ht="20.100000000000001" customHeight="1" x14ac:dyDescent="0.25">
      <c r="A43" s="1"/>
      <c r="B43" s="86" t="str">
        <f>'Order Form Group 1'!B43</f>
        <v>EM10N24</v>
      </c>
      <c r="C43" s="19">
        <f>'Order Form Group 1'!C43</f>
        <v>2400</v>
      </c>
      <c r="D43" s="18" t="str">
        <f>'Order Form Group 1'!D43</f>
        <v>TE/TE</v>
      </c>
      <c r="E43" s="212"/>
      <c r="F43" s="213"/>
      <c r="G43" s="205">
        <f t="shared" ref="G43:G47" si="5">(C43/1000*1.2*E43)</f>
        <v>0</v>
      </c>
      <c r="H43" s="206"/>
      <c r="I43" s="8"/>
      <c r="J43" s="86" t="str">
        <f>'Order Form Group 1'!J43</f>
        <v>EM13N33</v>
      </c>
      <c r="K43" s="19">
        <f>'Order Form Group 1'!K43</f>
        <v>3300</v>
      </c>
      <c r="L43" s="18" t="str">
        <f>'Order Form Group 1'!L43</f>
        <v>TE/TE</v>
      </c>
      <c r="M43" s="212"/>
      <c r="N43" s="213"/>
      <c r="O43" s="205">
        <f>(K43/1000*1.2*M43)</f>
        <v>0</v>
      </c>
      <c r="P43" s="206"/>
    </row>
    <row r="44" spans="1:16" ht="20.100000000000001" customHeight="1" x14ac:dyDescent="0.25">
      <c r="A44" s="1"/>
      <c r="B44" s="86" t="str">
        <f>'Order Form Group 1'!B44</f>
        <v>EM10N27</v>
      </c>
      <c r="C44" s="19">
        <f>'Order Form Group 1'!C44</f>
        <v>2700</v>
      </c>
      <c r="D44" s="18" t="str">
        <f>'Order Form Group 1'!D44</f>
        <v>TE/TE</v>
      </c>
      <c r="E44" s="212"/>
      <c r="F44" s="213"/>
      <c r="G44" s="205">
        <f t="shared" si="5"/>
        <v>0</v>
      </c>
      <c r="H44" s="206"/>
      <c r="I44" s="8"/>
      <c r="J44" s="87" t="str">
        <f>'Order Form Group 1'!J44</f>
        <v>EM13N36</v>
      </c>
      <c r="K44" s="20">
        <f>'Order Form Group 1'!K44</f>
        <v>3600</v>
      </c>
      <c r="L44" s="18" t="str">
        <f>'Order Form Group 1'!L44</f>
        <v>TE/TE</v>
      </c>
      <c r="M44" s="274"/>
      <c r="N44" s="275"/>
      <c r="O44" s="193">
        <f>(K44/1000*1.2*M44)</f>
        <v>0</v>
      </c>
      <c r="P44" s="194"/>
    </row>
    <row r="45" spans="1:16" ht="20.100000000000001" customHeight="1" x14ac:dyDescent="0.25">
      <c r="A45" s="1"/>
      <c r="B45" s="86" t="str">
        <f>'Order Form Group 1'!B45</f>
        <v>EM10N30</v>
      </c>
      <c r="C45" s="19">
        <f>'Order Form Group 1'!C45</f>
        <v>3000</v>
      </c>
      <c r="D45" s="18" t="str">
        <f>'Order Form Group 1'!D45</f>
        <v>TE/TE</v>
      </c>
      <c r="E45" s="212"/>
      <c r="F45" s="213"/>
      <c r="G45" s="205">
        <f t="shared" si="5"/>
        <v>0</v>
      </c>
      <c r="H45" s="206"/>
      <c r="I45" s="8"/>
      <c r="J45" s="200" t="str">
        <f>'Order Form Group 1'!J45</f>
        <v>10mm  EPB  FireSmart®</v>
      </c>
      <c r="K45" s="200"/>
      <c r="L45" s="200"/>
      <c r="M45" s="200"/>
      <c r="N45" s="200"/>
      <c r="O45" s="200" t="s">
        <v>13</v>
      </c>
      <c r="P45" s="200"/>
    </row>
    <row r="46" spans="1:16" ht="20.100000000000001" customHeight="1" x14ac:dyDescent="0.25">
      <c r="A46" s="1"/>
      <c r="B46" s="86" t="str">
        <f>'Order Form Group 1'!B46</f>
        <v>EM10N36</v>
      </c>
      <c r="C46" s="19">
        <f>'Order Form Group 1'!C46</f>
        <v>3600</v>
      </c>
      <c r="D46" s="18" t="str">
        <f>'Order Form Group 1'!D46</f>
        <v>TE/TE</v>
      </c>
      <c r="E46" s="212"/>
      <c r="F46" s="213"/>
      <c r="G46" s="205">
        <f t="shared" si="5"/>
        <v>0</v>
      </c>
      <c r="H46" s="206"/>
      <c r="I46" s="8"/>
      <c r="J46" s="17" t="str">
        <f>'Order Form Group 1'!J46</f>
        <v>EPB® SKU</v>
      </c>
      <c r="K46" s="17" t="str">
        <f>'Order Form Group 1'!K46</f>
        <v>LENGTH</v>
      </c>
      <c r="L46" s="17" t="str">
        <f>'Order Form Group 1'!L46</f>
        <v>EDGE TYPE</v>
      </c>
      <c r="M46" s="352" t="str">
        <f>'Order Form Group 1'!M46</f>
        <v>SHEET QTY</v>
      </c>
      <c r="N46" s="352">
        <f>'Order Form Group 1'!N46</f>
        <v>0</v>
      </c>
      <c r="O46" s="261" t="str">
        <f>'Order Form Group 1'!O46</f>
        <v xml:space="preserve">   M²</v>
      </c>
      <c r="P46" s="261">
        <f>'Order Form Group 1'!P46</f>
        <v>0</v>
      </c>
    </row>
    <row r="47" spans="1:16" ht="20.100000000000001" customHeight="1" thickBot="1" x14ac:dyDescent="0.3">
      <c r="A47" s="1"/>
      <c r="B47" s="95" t="str">
        <f>'Order Form Group 1'!B47</f>
        <v>EM10N48</v>
      </c>
      <c r="C47" s="96">
        <f>'Order Form Group 1'!C47</f>
        <v>4800</v>
      </c>
      <c r="D47" s="96" t="str">
        <f>'Order Form Group 1'!D47</f>
        <v>TE/TE</v>
      </c>
      <c r="E47" s="309"/>
      <c r="F47" s="310"/>
      <c r="G47" s="307">
        <f t="shared" si="5"/>
        <v>0</v>
      </c>
      <c r="H47" s="308"/>
      <c r="I47" s="8"/>
      <c r="J47" s="86" t="str">
        <f>'Order Form Group 1'!J47</f>
        <v>EF10N24</v>
      </c>
      <c r="K47" s="19">
        <f>'Order Form Group 1'!K47</f>
        <v>2400</v>
      </c>
      <c r="L47" s="18" t="str">
        <f>'Order Form Group 1'!L47</f>
        <v>TE/TE</v>
      </c>
      <c r="M47" s="347"/>
      <c r="N47" s="347"/>
      <c r="O47" s="205">
        <f t="shared" ref="O47:O54" si="6">(K47/1000*1.2*M47)</f>
        <v>0</v>
      </c>
      <c r="P47" s="206"/>
    </row>
    <row r="48" spans="1:16" ht="20.100000000000001" customHeight="1" x14ac:dyDescent="0.25">
      <c r="A48" s="1"/>
      <c r="B48" s="87" t="str">
        <f>'Order Form Group 1'!B48</f>
        <v>EM10NH48</v>
      </c>
      <c r="C48" s="185">
        <f>'Order Form Group 1'!C48</f>
        <v>4800</v>
      </c>
      <c r="D48" s="90" t="str">
        <f>'Order Form Group 1'!D48</f>
        <v>TE/SE</v>
      </c>
      <c r="E48" s="274"/>
      <c r="F48" s="275"/>
      <c r="G48" s="193">
        <f>(C48/1000*1.2*E48)</f>
        <v>0</v>
      </c>
      <c r="H48" s="194"/>
      <c r="I48" s="8"/>
      <c r="J48" s="86" t="str">
        <f>'Order Form Group 1'!J48</f>
        <v>EF10N27</v>
      </c>
      <c r="K48" s="19">
        <f>'Order Form Group 1'!K48</f>
        <v>2700</v>
      </c>
      <c r="L48" s="18" t="str">
        <f>'Order Form Group 1'!L48</f>
        <v>TE/TE</v>
      </c>
      <c r="M48" s="347"/>
      <c r="N48" s="347"/>
      <c r="O48" s="205">
        <f t="shared" si="6"/>
        <v>0</v>
      </c>
      <c r="P48" s="206"/>
    </row>
    <row r="49" spans="1:16" ht="20.100000000000001" customHeight="1" x14ac:dyDescent="0.25">
      <c r="A49" s="1"/>
      <c r="B49" s="264" t="str">
        <f>'Order Form Group 1'!B49</f>
        <v xml:space="preserve">10mm  EPB  BraceSmart®  &amp; EPB  NoiseSmart® WIDE TE/SE </v>
      </c>
      <c r="C49" s="264"/>
      <c r="D49" s="264"/>
      <c r="E49" s="264"/>
      <c r="F49" s="264"/>
      <c r="G49" s="254" t="s">
        <v>30</v>
      </c>
      <c r="H49" s="254"/>
      <c r="I49" s="8"/>
      <c r="J49" s="86" t="str">
        <f>'Order Form Group 1'!J49</f>
        <v>EF10N30</v>
      </c>
      <c r="K49" s="19">
        <f>'Order Form Group 1'!K49</f>
        <v>3000</v>
      </c>
      <c r="L49" s="18" t="str">
        <f>'Order Form Group 1'!L49</f>
        <v>TE/TE</v>
      </c>
      <c r="M49" s="347"/>
      <c r="N49" s="347"/>
      <c r="O49" s="205">
        <f t="shared" si="6"/>
        <v>0</v>
      </c>
      <c r="P49" s="206"/>
    </row>
    <row r="50" spans="1:16" ht="20.100000000000001" customHeight="1" x14ac:dyDescent="0.25">
      <c r="A50" s="1"/>
      <c r="B50" s="17" t="str">
        <f>'Order Form Group 1'!B50</f>
        <v>EPB® SKU</v>
      </c>
      <c r="C50" s="17" t="str">
        <f>'Order Form Group 1'!C50</f>
        <v>LENGTH</v>
      </c>
      <c r="D50" s="17" t="str">
        <f>'Order Form Group 1'!D50</f>
        <v>EDGE TYPE</v>
      </c>
      <c r="E50" s="204" t="str">
        <f>'Order Form Group 1'!E50</f>
        <v>SHEET QTY</v>
      </c>
      <c r="F50" s="204">
        <f>'Order Form Group 1'!F50</f>
        <v>0</v>
      </c>
      <c r="G50" s="261" t="str">
        <f>'Order Form Group 1'!G50</f>
        <v xml:space="preserve">   M²</v>
      </c>
      <c r="H50" s="261">
        <f>'Order Form Group 1'!H50</f>
        <v>0</v>
      </c>
      <c r="I50" s="8"/>
      <c r="J50" s="86" t="str">
        <f>'Order Form Group 1'!J50</f>
        <v>EF10N33</v>
      </c>
      <c r="K50" s="19">
        <f>'Order Form Group 1'!K50</f>
        <v>3300</v>
      </c>
      <c r="L50" s="18" t="str">
        <f>'Order Form Group 1'!L50</f>
        <v>TE/TE</v>
      </c>
      <c r="M50" s="347"/>
      <c r="N50" s="347"/>
      <c r="O50" s="205">
        <f t="shared" si="6"/>
        <v>0</v>
      </c>
      <c r="P50" s="206"/>
    </row>
    <row r="51" spans="1:16" ht="20.100000000000001" customHeight="1" x14ac:dyDescent="0.25">
      <c r="A51" s="1"/>
      <c r="B51" s="86" t="str">
        <f>'Order Form Group 1'!B51</f>
        <v>EM10WH48</v>
      </c>
      <c r="C51" s="186">
        <f>'Order Form Group 1'!C51</f>
        <v>4800</v>
      </c>
      <c r="D51" s="172" t="str">
        <f>'Order Form Group 1'!D51</f>
        <v>TE/SE</v>
      </c>
      <c r="E51" s="214"/>
      <c r="F51" s="215"/>
      <c r="G51" s="205">
        <f>(C51/1000*1.35*E51)</f>
        <v>0</v>
      </c>
      <c r="H51" s="206"/>
      <c r="I51" s="8"/>
      <c r="J51" s="86" t="str">
        <f>'Order Form Group 1'!J51</f>
        <v>EF10N36</v>
      </c>
      <c r="K51" s="19">
        <f>'Order Form Group 1'!K51</f>
        <v>3600</v>
      </c>
      <c r="L51" s="18" t="str">
        <f>'Order Form Group 1'!L51</f>
        <v>TE/TE</v>
      </c>
      <c r="M51" s="347"/>
      <c r="N51" s="347"/>
      <c r="O51" s="205">
        <f t="shared" si="6"/>
        <v>0</v>
      </c>
      <c r="P51" s="206"/>
    </row>
    <row r="52" spans="1:16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8"/>
      <c r="J52" s="86" t="str">
        <f>'Order Form Group 1'!J52</f>
        <v>EF10N42</v>
      </c>
      <c r="K52" s="19">
        <f>'Order Form Group 1'!K52</f>
        <v>4200</v>
      </c>
      <c r="L52" s="18" t="str">
        <f>'Order Form Group 1'!L52</f>
        <v>TE/TE</v>
      </c>
      <c r="M52" s="347"/>
      <c r="N52" s="347"/>
      <c r="O52" s="205">
        <f t="shared" si="6"/>
        <v>0</v>
      </c>
      <c r="P52" s="206"/>
    </row>
    <row r="53" spans="1:16" ht="20.100000000000001" customHeight="1" x14ac:dyDescent="0.25">
      <c r="A53" s="1"/>
      <c r="B53" s="211" t="str">
        <f>'Order Form Group 1'!B53</f>
        <v>10mm  EPB  AquaSmart®</v>
      </c>
      <c r="C53" s="211"/>
      <c r="D53" s="211"/>
      <c r="E53" s="211"/>
      <c r="F53" s="211"/>
      <c r="G53" s="211" t="s">
        <v>13</v>
      </c>
      <c r="H53" s="211"/>
      <c r="I53" s="8"/>
      <c r="J53" s="86" t="str">
        <f>'Order Form Group 1'!J53</f>
        <v>EF10N48</v>
      </c>
      <c r="K53" s="19">
        <f>'Order Form Group 1'!K53</f>
        <v>4800</v>
      </c>
      <c r="L53" s="18" t="str">
        <f>'Order Form Group 1'!L53</f>
        <v>TE/TE</v>
      </c>
      <c r="M53" s="347"/>
      <c r="N53" s="347"/>
      <c r="O53" s="205">
        <f t="shared" si="6"/>
        <v>0</v>
      </c>
      <c r="P53" s="206"/>
    </row>
    <row r="54" spans="1:16" ht="20.100000000000001" customHeight="1" x14ac:dyDescent="0.25">
      <c r="A54" s="1"/>
      <c r="B54" s="17" t="str">
        <f>'Order Form Group 1'!B54</f>
        <v>EPB® SKU</v>
      </c>
      <c r="C54" s="17" t="str">
        <f>'Order Form Group 1'!C54</f>
        <v>LENGTH</v>
      </c>
      <c r="D54" s="17" t="str">
        <f>'Order Form Group 1'!D54</f>
        <v>EDGE TYPE</v>
      </c>
      <c r="E54" s="352" t="str">
        <f>'Order Form Group 1'!E54</f>
        <v>SHEET QTY</v>
      </c>
      <c r="F54" s="352">
        <f>'Order Form Group 1'!F54</f>
        <v>0</v>
      </c>
      <c r="G54" s="244" t="str">
        <f>'Order Form Group 1'!G54</f>
        <v xml:space="preserve">   M²</v>
      </c>
      <c r="H54" s="244">
        <f>'Order Form Group 1'!H54</f>
        <v>0</v>
      </c>
      <c r="I54" s="8"/>
      <c r="J54" s="87" t="str">
        <f>'Order Form Group 1'!J54</f>
        <v>EF10N60</v>
      </c>
      <c r="K54" s="18">
        <f>'Order Form Group 1'!K54</f>
        <v>6000</v>
      </c>
      <c r="L54" s="18" t="str">
        <f>'Order Form Group 1'!L54</f>
        <v>TE/TE</v>
      </c>
      <c r="M54" s="348"/>
      <c r="N54" s="348"/>
      <c r="O54" s="193">
        <f t="shared" si="6"/>
        <v>0</v>
      </c>
      <c r="P54" s="194"/>
    </row>
    <row r="55" spans="1:16" ht="20.100000000000001" customHeight="1" x14ac:dyDescent="0.25">
      <c r="A55" s="1"/>
      <c r="B55" s="86" t="str">
        <f>'Order Form Group 1'!B55</f>
        <v>EA10N24</v>
      </c>
      <c r="C55" s="19">
        <f>'Order Form Group 1'!C55</f>
        <v>2400</v>
      </c>
      <c r="D55" s="18" t="str">
        <f>'Order Form Group 1'!D55</f>
        <v>TE/TE</v>
      </c>
      <c r="E55" s="209"/>
      <c r="F55" s="210"/>
      <c r="G55" s="205">
        <f t="shared" ref="G55:G60" si="7">(C55/1000*1.2*E55)</f>
        <v>0</v>
      </c>
      <c r="H55" s="206"/>
      <c r="I55" s="8"/>
      <c r="J55" s="200" t="str">
        <f>'Order Form Group 1'!J55</f>
        <v>13mm  EPB  FireSmart®</v>
      </c>
      <c r="K55" s="200"/>
      <c r="L55" s="200"/>
      <c r="M55" s="200"/>
      <c r="N55" s="200"/>
      <c r="O55" s="200" t="s">
        <v>13</v>
      </c>
      <c r="P55" s="200"/>
    </row>
    <row r="56" spans="1:16" ht="20.100000000000001" customHeight="1" x14ac:dyDescent="0.25">
      <c r="A56" s="1"/>
      <c r="B56" s="86" t="str">
        <f>'Order Form Group 1'!B56</f>
        <v>EA10N27</v>
      </c>
      <c r="C56" s="19">
        <f>'Order Form Group 1'!C56</f>
        <v>2700</v>
      </c>
      <c r="D56" s="18" t="str">
        <f>'Order Form Group 1'!D56</f>
        <v>TE/TE</v>
      </c>
      <c r="E56" s="209"/>
      <c r="F56" s="210"/>
      <c r="G56" s="205">
        <f t="shared" si="7"/>
        <v>0</v>
      </c>
      <c r="H56" s="206"/>
      <c r="I56" s="8"/>
      <c r="J56" s="17" t="str">
        <f>'Order Form Group 1'!J56</f>
        <v>EPB® SKU</v>
      </c>
      <c r="K56" s="17" t="str">
        <f>'Order Form Group 1'!K56</f>
        <v>LENGTH</v>
      </c>
      <c r="L56" s="17" t="str">
        <f>'Order Form Group 1'!L56</f>
        <v>EDGE TYPE</v>
      </c>
      <c r="M56" s="352" t="str">
        <f>'Order Form Group 1'!M56</f>
        <v>SHEET QTY</v>
      </c>
      <c r="N56" s="352">
        <f>'Order Form Group 1'!N56</f>
        <v>0</v>
      </c>
      <c r="O56" s="244" t="str">
        <f>'Order Form Group 1'!O56</f>
        <v xml:space="preserve">   M²</v>
      </c>
      <c r="P56" s="244">
        <f>'Order Form Group 1'!P56</f>
        <v>0</v>
      </c>
    </row>
    <row r="57" spans="1:16" ht="20.100000000000001" customHeight="1" x14ac:dyDescent="0.25">
      <c r="A57" s="1"/>
      <c r="B57" s="86" t="str">
        <f>'Order Form Group 1'!B57</f>
        <v>EA10N30</v>
      </c>
      <c r="C57" s="19">
        <f>'Order Form Group 1'!C57</f>
        <v>3000</v>
      </c>
      <c r="D57" s="18" t="str">
        <f>'Order Form Group 1'!D57</f>
        <v>TE/TE</v>
      </c>
      <c r="E57" s="209"/>
      <c r="F57" s="210"/>
      <c r="G57" s="205">
        <f t="shared" si="7"/>
        <v>0</v>
      </c>
      <c r="H57" s="206"/>
      <c r="I57" s="8"/>
      <c r="J57" s="86" t="str">
        <f>'Order Form Group 1'!J57</f>
        <v>EF13N24</v>
      </c>
      <c r="K57" s="19">
        <f>'Order Form Group 1'!K57</f>
        <v>2400</v>
      </c>
      <c r="L57" s="18" t="str">
        <f>'Order Form Group 1'!L57</f>
        <v>TE/TE</v>
      </c>
      <c r="M57" s="265"/>
      <c r="N57" s="266"/>
      <c r="O57" s="205">
        <f>(K57/1000*1.2*M57)</f>
        <v>0</v>
      </c>
      <c r="P57" s="206"/>
    </row>
    <row r="58" spans="1:16" ht="20.100000000000001" customHeight="1" thickBot="1" x14ac:dyDescent="0.3">
      <c r="A58" s="1"/>
      <c r="B58" s="95" t="str">
        <f>'Order Form Group 1'!B58</f>
        <v>EA10N36</v>
      </c>
      <c r="C58" s="96">
        <f>'Order Form Group 1'!C58</f>
        <v>3600</v>
      </c>
      <c r="D58" s="96" t="str">
        <f>'Order Form Group 1'!D58</f>
        <v>TE/TE</v>
      </c>
      <c r="E58" s="276"/>
      <c r="F58" s="277"/>
      <c r="G58" s="307">
        <f t="shared" si="7"/>
        <v>0</v>
      </c>
      <c r="H58" s="308"/>
      <c r="I58" s="8"/>
      <c r="J58" s="86" t="str">
        <f>'Order Form Group 1'!J58</f>
        <v>EF13N27</v>
      </c>
      <c r="K58" s="19">
        <f>'Order Form Group 1'!K58</f>
        <v>2700</v>
      </c>
      <c r="L58" s="18" t="str">
        <f>'Order Form Group 1'!L58</f>
        <v>TE/TE</v>
      </c>
      <c r="M58" s="265"/>
      <c r="N58" s="266"/>
      <c r="O58" s="205">
        <f>(K58/1000*1.2*M58)</f>
        <v>0</v>
      </c>
      <c r="P58" s="206"/>
    </row>
    <row r="59" spans="1:16" ht="20.100000000000001" customHeight="1" x14ac:dyDescent="0.25">
      <c r="A59" s="1"/>
      <c r="B59" s="184" t="str">
        <f>'Order Form Group 1'!B59</f>
        <v>EA10NH24</v>
      </c>
      <c r="C59" s="17">
        <f>'Order Form Group 1'!C59</f>
        <v>2400</v>
      </c>
      <c r="D59" s="94" t="str">
        <f>'Order Form Group 1'!D59</f>
        <v>TE/SE</v>
      </c>
      <c r="E59" s="278"/>
      <c r="F59" s="279"/>
      <c r="G59" s="282">
        <f t="shared" si="7"/>
        <v>0</v>
      </c>
      <c r="H59" s="283"/>
      <c r="I59" s="8"/>
      <c r="J59" s="86" t="str">
        <f>'Order Form Group 1'!J59</f>
        <v>EF13N30</v>
      </c>
      <c r="K59" s="19">
        <f>'Order Form Group 1'!K59</f>
        <v>3000</v>
      </c>
      <c r="L59" s="18" t="str">
        <f>'Order Form Group 1'!L59</f>
        <v>TE/TE</v>
      </c>
      <c r="M59" s="265"/>
      <c r="N59" s="266"/>
      <c r="O59" s="205">
        <f>(K59/1000*1.2*M59)</f>
        <v>0</v>
      </c>
      <c r="P59" s="206"/>
    </row>
    <row r="60" spans="1:16" ht="20.100000000000001" customHeight="1" x14ac:dyDescent="0.25">
      <c r="A60" s="1"/>
      <c r="B60" s="87" t="str">
        <f>'Order Form Group 1'!B60</f>
        <v>EA10NH48</v>
      </c>
      <c r="C60" s="185">
        <f>'Order Form Group 1'!C60</f>
        <v>4800</v>
      </c>
      <c r="D60" s="90" t="str">
        <f>'Order Form Group 1'!D60</f>
        <v>TE/SE</v>
      </c>
      <c r="E60" s="311"/>
      <c r="F60" s="312"/>
      <c r="G60" s="193">
        <f t="shared" si="7"/>
        <v>0</v>
      </c>
      <c r="H60" s="194"/>
      <c r="I60" s="8"/>
      <c r="J60" s="86" t="str">
        <f>'Order Form Group 1'!J60</f>
        <v>EF13N33</v>
      </c>
      <c r="K60" s="19">
        <f>'Order Form Group 1'!K60</f>
        <v>3300</v>
      </c>
      <c r="L60" s="18" t="str">
        <f>'Order Form Group 1'!L60</f>
        <v>TE/TE</v>
      </c>
      <c r="M60" s="265"/>
      <c r="N60" s="266"/>
      <c r="O60" s="205">
        <f>(K60/1000*1.2*M60)</f>
        <v>0</v>
      </c>
      <c r="P60" s="206"/>
    </row>
    <row r="61" spans="1:16" ht="20.100000000000001" customHeight="1" x14ac:dyDescent="0.25">
      <c r="A61" s="1"/>
      <c r="B61" s="211" t="str">
        <f>'Order Form Group 1'!B61</f>
        <v xml:space="preserve">13mm  EPB  AquaSmart®  </v>
      </c>
      <c r="C61" s="211"/>
      <c r="D61" s="211"/>
      <c r="E61" s="211"/>
      <c r="F61" s="211"/>
      <c r="G61" s="211" t="s">
        <v>13</v>
      </c>
      <c r="H61" s="211"/>
      <c r="I61" s="8"/>
      <c r="J61" s="87" t="str">
        <f>'Order Form Group 1'!J61</f>
        <v>EF13N36</v>
      </c>
      <c r="K61" s="18">
        <f>'Order Form Group 1'!K61</f>
        <v>3600</v>
      </c>
      <c r="L61" s="18" t="str">
        <f>'Order Form Group 1'!L61</f>
        <v>TE/TE</v>
      </c>
      <c r="M61" s="280"/>
      <c r="N61" s="281"/>
      <c r="O61" s="193">
        <f>(K61/1000*1.2*M61)</f>
        <v>0</v>
      </c>
      <c r="P61" s="194"/>
    </row>
    <row r="62" spans="1:16" ht="20.100000000000001" customHeight="1" x14ac:dyDescent="0.25">
      <c r="A62" s="1"/>
      <c r="B62" s="17" t="str">
        <f>'Order Form Group 1'!B62</f>
        <v>EPB® SKU</v>
      </c>
      <c r="C62" s="17" t="str">
        <f>'Order Form Group 1'!C62</f>
        <v>LENGTH</v>
      </c>
      <c r="D62" s="17" t="str">
        <f>'Order Form Group 1'!D62</f>
        <v>EDGE TYPE</v>
      </c>
      <c r="E62" s="352" t="str">
        <f>'Order Form Group 1'!E62</f>
        <v>SHEET QTY</v>
      </c>
      <c r="F62" s="352">
        <f>'Order Form Group 1'!F62</f>
        <v>0</v>
      </c>
      <c r="G62" s="244" t="str">
        <f>'Order Form Group 1'!G62</f>
        <v xml:space="preserve">   M²</v>
      </c>
      <c r="H62" s="244">
        <f>'Order Form Group 1'!H62</f>
        <v>0</v>
      </c>
      <c r="I62" s="8"/>
      <c r="J62" s="200" t="str">
        <f>'Order Form Group 1'!J62</f>
        <v>16mm  EPB  FireSmart®</v>
      </c>
      <c r="K62" s="200"/>
      <c r="L62" s="200"/>
      <c r="M62" s="200"/>
      <c r="N62" s="200"/>
      <c r="O62" s="200" t="s">
        <v>13</v>
      </c>
      <c r="P62" s="200"/>
    </row>
    <row r="63" spans="1:16" ht="20.100000000000001" customHeight="1" x14ac:dyDescent="0.25">
      <c r="A63" s="1"/>
      <c r="B63" s="86" t="str">
        <f>'Order Form Group 1'!B63</f>
        <v>EA13N24</v>
      </c>
      <c r="C63" s="19">
        <f>'Order Form Group 1'!C63</f>
        <v>2400</v>
      </c>
      <c r="D63" s="18" t="str">
        <f>'Order Form Group 1'!D63</f>
        <v>TE/TE</v>
      </c>
      <c r="E63" s="209"/>
      <c r="F63" s="210"/>
      <c r="G63" s="205">
        <f>(C63/1000*1.2*E63)</f>
        <v>0</v>
      </c>
      <c r="H63" s="206"/>
      <c r="I63" s="8"/>
      <c r="J63" s="17" t="str">
        <f>'Order Form Group 1'!J63</f>
        <v>EPB® SKU</v>
      </c>
      <c r="K63" s="17" t="str">
        <f>'Order Form Group 1'!K63</f>
        <v>LENGTH</v>
      </c>
      <c r="L63" s="17" t="str">
        <f>'Order Form Group 1'!L63</f>
        <v>EDGE TYPE</v>
      </c>
      <c r="M63" s="352" t="str">
        <f>'Order Form Group 1'!M63</f>
        <v>SHEET QTY</v>
      </c>
      <c r="N63" s="352">
        <f>'Order Form Group 1'!N63</f>
        <v>0</v>
      </c>
      <c r="O63" s="244" t="str">
        <f>'Order Form Group 1'!O63</f>
        <v xml:space="preserve">   M²</v>
      </c>
      <c r="P63" s="244">
        <f>'Order Form Group 1'!P63</f>
        <v>0</v>
      </c>
    </row>
    <row r="64" spans="1:16" ht="20.100000000000001" customHeight="1" x14ac:dyDescent="0.25">
      <c r="A64" s="1"/>
      <c r="B64" s="86" t="str">
        <f>'Order Form Group 1'!B64</f>
        <v>EA13N27</v>
      </c>
      <c r="C64" s="19">
        <f>'Order Form Group 1'!C64</f>
        <v>2700</v>
      </c>
      <c r="D64" s="18" t="str">
        <f>'Order Form Group 1'!D64</f>
        <v>TE/TE</v>
      </c>
      <c r="E64" s="209"/>
      <c r="F64" s="210"/>
      <c r="G64" s="205">
        <f>(C64/1000*1.2*E64)</f>
        <v>0</v>
      </c>
      <c r="H64" s="206"/>
      <c r="I64" s="8"/>
      <c r="J64" s="86" t="str">
        <f>'Order Form Group 1'!J64</f>
        <v>EF16N24</v>
      </c>
      <c r="K64" s="19">
        <f>'Order Form Group 1'!K64</f>
        <v>2400</v>
      </c>
      <c r="L64" s="18" t="str">
        <f>'Order Form Group 1'!L64</f>
        <v>TE/TE</v>
      </c>
      <c r="M64" s="265"/>
      <c r="N64" s="266"/>
      <c r="O64" s="205">
        <f>(K64/1000*1.2*M64)</f>
        <v>0</v>
      </c>
      <c r="P64" s="206"/>
    </row>
    <row r="65" spans="1:18" ht="20.100000000000001" customHeight="1" x14ac:dyDescent="0.25">
      <c r="A65" s="1"/>
      <c r="B65" s="86" t="str">
        <f>'Order Form Group 1'!B65</f>
        <v>EA13N30</v>
      </c>
      <c r="C65" s="19">
        <f>'Order Form Group 1'!C65</f>
        <v>3000</v>
      </c>
      <c r="D65" s="18" t="str">
        <f>'Order Form Group 1'!D65</f>
        <v>TE/TE</v>
      </c>
      <c r="E65" s="209"/>
      <c r="F65" s="210"/>
      <c r="G65" s="205">
        <f>(C65/1000*1.2*E65)</f>
        <v>0</v>
      </c>
      <c r="H65" s="206"/>
      <c r="I65" s="8"/>
      <c r="J65" s="86" t="str">
        <f>'Order Form Group 1'!J65</f>
        <v>EF16N27</v>
      </c>
      <c r="K65" s="19">
        <f>'Order Form Group 1'!K65</f>
        <v>2700</v>
      </c>
      <c r="L65" s="18" t="str">
        <f>'Order Form Group 1'!L65</f>
        <v>TE/TE</v>
      </c>
      <c r="M65" s="265"/>
      <c r="N65" s="266"/>
      <c r="O65" s="205">
        <f>(K65/1000*1.2*M65)</f>
        <v>0</v>
      </c>
      <c r="P65" s="206"/>
    </row>
    <row r="66" spans="1:18" ht="20.100000000000001" customHeight="1" x14ac:dyDescent="0.25">
      <c r="A66" s="1"/>
      <c r="B66" s="86" t="str">
        <f>'Order Form Group 1'!B66</f>
        <v>EA13N36</v>
      </c>
      <c r="C66" s="19">
        <f>'Order Form Group 1'!C66</f>
        <v>3600</v>
      </c>
      <c r="D66" s="19" t="str">
        <f>'Order Form Group 1'!D66</f>
        <v>TE/TE</v>
      </c>
      <c r="E66" s="209"/>
      <c r="F66" s="210"/>
      <c r="G66" s="205">
        <f>(C66/1000*1.2*E66)</f>
        <v>0</v>
      </c>
      <c r="H66" s="206"/>
      <c r="I66" s="8"/>
      <c r="J66" s="86" t="str">
        <f>'Order Form Group 1'!J66</f>
        <v>EF16N30</v>
      </c>
      <c r="K66" s="19">
        <f>'Order Form Group 1'!K66</f>
        <v>3000</v>
      </c>
      <c r="L66" s="19" t="str">
        <f>'Order Form Group 1'!L66</f>
        <v>TE/TE</v>
      </c>
      <c r="M66" s="265"/>
      <c r="N66" s="266"/>
      <c r="O66" s="205">
        <f>(K66/1000*1.2*M66)</f>
        <v>0</v>
      </c>
      <c r="P66" s="206"/>
    </row>
    <row r="67" spans="1:18" ht="9.6" customHeight="1" x14ac:dyDescent="0.25">
      <c r="A67" s="1"/>
      <c r="B67" s="23"/>
      <c r="C67" s="23"/>
      <c r="D67" s="23"/>
      <c r="E67" s="284"/>
      <c r="F67" s="284"/>
      <c r="G67" s="284"/>
      <c r="H67" s="284"/>
      <c r="I67" s="23"/>
      <c r="J67" s="31"/>
      <c r="K67" s="31"/>
      <c r="L67" s="31"/>
      <c r="M67" s="286"/>
      <c r="N67" s="286"/>
      <c r="O67" s="286"/>
      <c r="P67" s="286"/>
    </row>
    <row r="68" spans="1:18" ht="18" customHeight="1" x14ac:dyDescent="0.25">
      <c r="A68" s="1"/>
      <c r="B68" s="319" t="str">
        <f ca="1">CONCATENATE("Group ",_xlfn.SHEET(),"    ORDER SUMMARY")</f>
        <v>Group 3    ORDER SUMMARY</v>
      </c>
      <c r="C68" s="319"/>
      <c r="D68" s="319"/>
      <c r="E68" s="319"/>
      <c r="F68" s="319"/>
      <c r="G68" s="319"/>
      <c r="H68" s="319"/>
      <c r="I68" s="22"/>
      <c r="J68" s="319" t="str">
        <f ca="1">CONCATENATE("Group ",_xlfn.SHEET(),"    ORDER SUMMARY")</f>
        <v>Group 3    ORDER SUMMARY</v>
      </c>
      <c r="K68" s="319"/>
      <c r="L68" s="319"/>
      <c r="M68" s="319"/>
      <c r="N68" s="319"/>
      <c r="O68" s="319"/>
      <c r="P68" s="319"/>
    </row>
    <row r="69" spans="1:18" ht="20.100000000000001" customHeight="1" x14ac:dyDescent="0.25">
      <c r="A69" s="1"/>
      <c r="B69" s="216" t="s">
        <v>49</v>
      </c>
      <c r="C69" s="216"/>
      <c r="D69" s="216"/>
      <c r="E69" s="216" t="s">
        <v>16</v>
      </c>
      <c r="F69" s="216"/>
      <c r="G69" s="216" t="s">
        <v>158</v>
      </c>
      <c r="H69" s="216"/>
      <c r="I69" s="23"/>
      <c r="J69" s="216" t="s">
        <v>49</v>
      </c>
      <c r="K69" s="216"/>
      <c r="L69" s="216"/>
      <c r="M69" s="216" t="s">
        <v>16</v>
      </c>
      <c r="N69" s="216"/>
      <c r="O69" s="216" t="s">
        <v>158</v>
      </c>
      <c r="P69" s="216"/>
    </row>
    <row r="70" spans="1:18" ht="15.95" customHeight="1" x14ac:dyDescent="0.25">
      <c r="A70" s="1"/>
      <c r="B70" s="295" t="str">
        <f>'Order Form Group 1'!B70</f>
        <v>10mm EPB®  Standard</v>
      </c>
      <c r="C70" s="295"/>
      <c r="D70" s="296"/>
      <c r="E70" s="291">
        <f>SUM(E20:F27,E30:F35)</f>
        <v>0</v>
      </c>
      <c r="F70" s="292"/>
      <c r="G70" s="282">
        <f>SUM(G20:H27,G30:H35)</f>
        <v>0</v>
      </c>
      <c r="H70" s="283"/>
      <c r="I70" s="23"/>
      <c r="J70" s="315" t="str">
        <f>'Order Form Group 1'!J70</f>
        <v>10mm EPB CeilingSmart® : Spans 600mm battens</v>
      </c>
      <c r="K70" s="315"/>
      <c r="L70" s="316"/>
      <c r="M70" s="320">
        <f>SUM(M20:N27)</f>
        <v>0</v>
      </c>
      <c r="N70" s="321"/>
      <c r="O70" s="282">
        <f>SUM(O20:P27)</f>
        <v>0</v>
      </c>
      <c r="P70" s="283"/>
    </row>
    <row r="71" spans="1:18" ht="15.95" customHeight="1" x14ac:dyDescent="0.25">
      <c r="A71" s="1"/>
      <c r="B71" s="301" t="str">
        <f>'Order Form Group 1'!B71</f>
        <v>10mm EPB®  Standard   WIDE x 1350mm</v>
      </c>
      <c r="C71" s="301"/>
      <c r="D71" s="302"/>
      <c r="E71" s="293">
        <f>SUM(E38:F40)</f>
        <v>0</v>
      </c>
      <c r="F71" s="294"/>
      <c r="G71" s="282">
        <f>SUM(G38:H40)</f>
        <v>0</v>
      </c>
      <c r="H71" s="283"/>
      <c r="I71" s="23"/>
      <c r="J71" s="317" t="str">
        <f>'Order Form Group 1'!J71</f>
        <v>13mm EPB® Standard</v>
      </c>
      <c r="K71" s="317"/>
      <c r="L71" s="318"/>
      <c r="M71" s="293">
        <f>SUM(M30:N37)</f>
        <v>0</v>
      </c>
      <c r="N71" s="294"/>
      <c r="O71" s="282">
        <f>SUM(O30:P37)</f>
        <v>0</v>
      </c>
      <c r="P71" s="283"/>
    </row>
    <row r="72" spans="1:18" ht="15.95" customHeight="1" x14ac:dyDescent="0.25">
      <c r="A72" s="1"/>
      <c r="B72" s="303" t="str">
        <f>'Order Form Group 1'!B72</f>
        <v>10mm EPB BraceSmart® &amp; EPB  NoiseSmart®</v>
      </c>
      <c r="C72" s="303"/>
      <c r="D72" s="304"/>
      <c r="E72" s="202">
        <f>SUM(E43:F48)</f>
        <v>0</v>
      </c>
      <c r="F72" s="203"/>
      <c r="G72" s="282">
        <f>SUM(G43:H48)</f>
        <v>0</v>
      </c>
      <c r="H72" s="283"/>
      <c r="I72" s="23"/>
      <c r="J72" s="303" t="str">
        <f>'Order Form Group 1'!J72</f>
        <v>13mm EPB BraceSmart® &amp; EPB  NoiseSmart®</v>
      </c>
      <c r="K72" s="303"/>
      <c r="L72" s="304"/>
      <c r="M72" s="202">
        <f>SUM(M40:N44)</f>
        <v>0</v>
      </c>
      <c r="N72" s="203"/>
      <c r="O72" s="282">
        <f>SUM(O40:P44)</f>
        <v>0</v>
      </c>
      <c r="P72" s="283"/>
    </row>
    <row r="73" spans="1:18" ht="15.95" customHeight="1" x14ac:dyDescent="0.25">
      <c r="A73" s="1"/>
      <c r="B73" s="303" t="str">
        <f>'Order Form Group 1'!B73</f>
        <v>10mm EPB Brace &amp; NoiseSmart®  WIDE x 1350mm</v>
      </c>
      <c r="C73" s="303"/>
      <c r="D73" s="304"/>
      <c r="E73" s="299">
        <f>SUM(E51)</f>
        <v>0</v>
      </c>
      <c r="F73" s="300"/>
      <c r="G73" s="282">
        <f>SUM(G51)</f>
        <v>0</v>
      </c>
      <c r="H73" s="283"/>
      <c r="I73" s="23"/>
      <c r="J73" s="289" t="str">
        <f>'Order Form Group 1'!J73</f>
        <v>10mm EPB FireSmart®</v>
      </c>
      <c r="K73" s="289"/>
      <c r="L73" s="290"/>
      <c r="M73" s="297">
        <f>SUM(M47:N54)</f>
        <v>0</v>
      </c>
      <c r="N73" s="298"/>
      <c r="O73" s="282">
        <f>SUM(O47:P54)</f>
        <v>0</v>
      </c>
      <c r="P73" s="283"/>
    </row>
    <row r="74" spans="1:18" ht="15.95" customHeight="1" x14ac:dyDescent="0.25">
      <c r="A74" s="1"/>
      <c r="B74" s="287" t="str">
        <f>'Order Form Group 1'!B74</f>
        <v>10mm EPB AquaSmart®</v>
      </c>
      <c r="C74" s="287"/>
      <c r="D74" s="288"/>
      <c r="E74" s="342">
        <f>SUM(E55:F60)</f>
        <v>0</v>
      </c>
      <c r="F74" s="343"/>
      <c r="G74" s="282">
        <f>SUM(G55:H60)</f>
        <v>0</v>
      </c>
      <c r="H74" s="283"/>
      <c r="I74" s="23"/>
      <c r="J74" s="289" t="str">
        <f>'Order Form Group 1'!J74</f>
        <v>13mm EPB FireSmart®</v>
      </c>
      <c r="K74" s="289"/>
      <c r="L74" s="290"/>
      <c r="M74" s="297">
        <f>SUM(M57:N61)</f>
        <v>0</v>
      </c>
      <c r="N74" s="298"/>
      <c r="O74" s="282">
        <f>SUM(O57:P61)</f>
        <v>0</v>
      </c>
      <c r="P74" s="283"/>
    </row>
    <row r="75" spans="1:18" ht="15.95" customHeight="1" x14ac:dyDescent="0.25">
      <c r="A75" s="1"/>
      <c r="B75" s="287" t="str">
        <f>'Order Form Group 1'!B75</f>
        <v>13mm EPB AquaSmart®</v>
      </c>
      <c r="C75" s="287"/>
      <c r="D75" s="288"/>
      <c r="E75" s="305">
        <f>SUM(E63:F66)</f>
        <v>0</v>
      </c>
      <c r="F75" s="306"/>
      <c r="G75" s="282">
        <f>SUM(G63:H66)</f>
        <v>0</v>
      </c>
      <c r="H75" s="283"/>
      <c r="I75" s="23"/>
      <c r="J75" s="289" t="str">
        <f>'Order Form Group 1'!J75</f>
        <v>16mm EPB FireSmart®</v>
      </c>
      <c r="K75" s="289"/>
      <c r="L75" s="290"/>
      <c r="M75" s="297">
        <f>SUM(M64:N66)</f>
        <v>0</v>
      </c>
      <c r="N75" s="298"/>
      <c r="O75" s="282">
        <f>SUM(O64:P66)</f>
        <v>0</v>
      </c>
      <c r="P75" s="283"/>
      <c r="R75" s="107"/>
    </row>
    <row r="76" spans="1:18" ht="9.6" customHeight="1" thickBot="1" x14ac:dyDescent="0.3">
      <c r="A76" s="1"/>
      <c r="B76" s="24"/>
      <c r="C76" s="24"/>
      <c r="D76" s="24"/>
      <c r="E76" s="25"/>
      <c r="F76" s="25"/>
      <c r="G76" s="12"/>
      <c r="H76" s="12"/>
      <c r="I76" s="23"/>
      <c r="J76" s="98"/>
      <c r="K76" s="98"/>
      <c r="L76" s="98"/>
      <c r="M76" s="25"/>
      <c r="N76" s="25"/>
      <c r="O76" s="12"/>
      <c r="P76" s="12"/>
    </row>
    <row r="77" spans="1:18" ht="18" customHeight="1" thickBot="1" x14ac:dyDescent="0.35">
      <c r="A77" s="1"/>
      <c r="B77" s="26"/>
      <c r="C77" s="27"/>
      <c r="D77" s="27"/>
      <c r="E77" s="27"/>
      <c r="F77" s="27"/>
      <c r="G77" s="27"/>
      <c r="H77" s="27"/>
      <c r="I77" s="27"/>
      <c r="J77" s="27"/>
      <c r="K77" s="28" t="str">
        <f ca="1">CONCATENATE("Group ",_xlfn.SHEET())</f>
        <v>Group 3</v>
      </c>
      <c r="L77" s="29" t="s">
        <v>103</v>
      </c>
      <c r="M77" s="333">
        <f>SUM(E70:F75,M70:N75)</f>
        <v>0</v>
      </c>
      <c r="N77" s="334"/>
      <c r="O77" s="331" t="str">
        <f>IF(SUM(G70:H75,O70:P75)=0,"",SUM(G70:H75,O70:P75))</f>
        <v/>
      </c>
      <c r="P77" s="332"/>
    </row>
    <row r="78" spans="1:18" ht="6.95" customHeight="1" x14ac:dyDescent="0.25">
      <c r="A78" s="1"/>
      <c r="B78" s="30"/>
      <c r="C78" s="30"/>
      <c r="D78" s="30"/>
      <c r="E78" s="23"/>
      <c r="F78" s="23"/>
      <c r="G78" s="23"/>
      <c r="H78" s="23"/>
      <c r="I78" s="23"/>
      <c r="J78" s="30"/>
      <c r="K78" s="30"/>
      <c r="L78" s="30"/>
      <c r="M78" s="20"/>
      <c r="N78" s="20"/>
      <c r="O78" s="20"/>
      <c r="P78" s="20"/>
    </row>
    <row r="79" spans="1:18" ht="16.5" customHeight="1" x14ac:dyDescent="0.25">
      <c r="A79" s="1"/>
      <c r="B79" s="322" t="str">
        <f>'Order Form Group 1'!B79</f>
        <v>For further assistance:  Phone: 0800 353 742  or Email:</v>
      </c>
      <c r="C79" s="322"/>
      <c r="D79" s="322"/>
      <c r="E79" s="346" t="str">
        <f>'Order Form Group 1'!E79</f>
        <v>info@epb.co.nz</v>
      </c>
      <c r="F79" s="346"/>
      <c r="G79" s="362" t="str">
        <f>'Order Form Group 1'!G79</f>
        <v>or visit Website:</v>
      </c>
      <c r="H79" s="362"/>
      <c r="I79" s="1"/>
      <c r="J79" s="182" t="str">
        <f>'Order Form Group 1'!J79</f>
        <v>www.epb.co.nz</v>
      </c>
      <c r="K79" s="1"/>
      <c r="L79" s="1"/>
      <c r="M79" s="1"/>
      <c r="N79" s="49">
        <f>DROPDOWN!T111</f>
        <v>0</v>
      </c>
      <c r="O79" s="48" t="str">
        <f>DROPDOWN!U110</f>
        <v>Kilos</v>
      </c>
      <c r="P79" s="2"/>
    </row>
    <row r="80" spans="1:18" ht="20.100000000000001" customHeight="1" x14ac:dyDescent="0.25">
      <c r="A80" s="1"/>
      <c r="B80" s="60"/>
      <c r="C80" s="1"/>
      <c r="D80" s="1"/>
      <c r="E80" s="1"/>
      <c r="F80" s="1"/>
      <c r="G80" s="1"/>
      <c r="H80" s="1"/>
      <c r="I80" s="1"/>
      <c r="J80" s="1"/>
      <c r="K80" s="1"/>
      <c r="L80" s="1"/>
      <c r="M80" s="69"/>
      <c r="N80" s="11"/>
      <c r="O80" s="11"/>
      <c r="P80" s="2"/>
    </row>
    <row r="81" spans="1:115" ht="19.149999999999999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</row>
    <row r="82" spans="1:115" s="14" customFormat="1" ht="20.100000000000001" customHeight="1" x14ac:dyDescent="0.3">
      <c r="A82" s="55"/>
      <c r="B82" s="337" t="s">
        <v>220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106"/>
      <c r="R82" s="106"/>
      <c r="S82" s="43"/>
      <c r="T82" s="43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</row>
    <row r="83" spans="1:115" ht="15" customHeight="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1"/>
      <c r="N83" s="21"/>
      <c r="O83" s="21"/>
      <c r="P83" s="21"/>
      <c r="Q83" s="44"/>
      <c r="R83" s="44"/>
    </row>
    <row r="84" spans="1:115" ht="15.75" x14ac:dyDescent="0.25">
      <c r="A84" s="1"/>
      <c r="B84" s="313" t="s">
        <v>118</v>
      </c>
      <c r="C84" s="313"/>
      <c r="D84" s="313"/>
      <c r="E84" s="313"/>
      <c r="F84" s="313"/>
      <c r="G84" s="313"/>
      <c r="H84" s="313"/>
      <c r="I84" s="32"/>
      <c r="J84" s="313" t="s">
        <v>118</v>
      </c>
      <c r="K84" s="313"/>
      <c r="L84" s="313"/>
      <c r="M84" s="313"/>
      <c r="N84" s="313"/>
      <c r="O84" s="313"/>
      <c r="P84" s="313"/>
    </row>
    <row r="85" spans="1:115" ht="15.75" x14ac:dyDescent="0.25">
      <c r="A85" s="1"/>
      <c r="B85" s="216" t="s">
        <v>49</v>
      </c>
      <c r="C85" s="216"/>
      <c r="D85" s="216"/>
      <c r="E85" s="216" t="s">
        <v>16</v>
      </c>
      <c r="F85" s="216"/>
      <c r="G85" s="216" t="s">
        <v>158</v>
      </c>
      <c r="H85" s="216"/>
      <c r="I85" s="23"/>
      <c r="J85" s="216" t="s">
        <v>49</v>
      </c>
      <c r="K85" s="216"/>
      <c r="L85" s="216"/>
      <c r="M85" s="216" t="s">
        <v>16</v>
      </c>
      <c r="N85" s="216"/>
      <c r="O85" s="216" t="s">
        <v>158</v>
      </c>
      <c r="P85" s="216"/>
    </row>
    <row r="86" spans="1:115" ht="15.95" customHeight="1" x14ac:dyDescent="0.25">
      <c r="A86" s="1"/>
      <c r="B86" s="356" t="str">
        <f>B70</f>
        <v>10mm EPB®  Standard</v>
      </c>
      <c r="C86" s="356"/>
      <c r="D86" s="357"/>
      <c r="E86" s="291">
        <f>'Order Form Group 1'!E70+'Order Form Group 2'!E70+'Order Form Group 3'!E70+'Order Form Group 4'!E70</f>
        <v>0</v>
      </c>
      <c r="F86" s="292"/>
      <c r="G86" s="282">
        <f>'Order Form Group 1'!G70+'Order Form Group 2'!G70+'Order Form Group 3'!G70+'Order Form Group 4'!G70</f>
        <v>0</v>
      </c>
      <c r="H86" s="283"/>
      <c r="I86" s="23"/>
      <c r="J86" s="315" t="str">
        <f t="shared" ref="J86:J87" si="8">J70</f>
        <v>10mm EPB CeilingSmart® : Spans 600mm battens</v>
      </c>
      <c r="K86" s="315"/>
      <c r="L86" s="316"/>
      <c r="M86" s="320">
        <f>'Order Form Group 1'!M70+'Order Form Group 2'!M70+'Order Form Group 3'!M70+'Order Form Group 4'!M70</f>
        <v>0</v>
      </c>
      <c r="N86" s="321"/>
      <c r="O86" s="282">
        <f>'Order Form Group 1'!O70+'Order Form Group 2'!O70+'Order Form Group 3'!O70+'Order Form Group 4'!O70</f>
        <v>0</v>
      </c>
      <c r="P86" s="283"/>
    </row>
    <row r="87" spans="1:115" ht="15.95" customHeight="1" x14ac:dyDescent="0.25">
      <c r="A87" s="1"/>
      <c r="B87" s="358" t="str">
        <f t="shared" ref="B87:B89" si="9">B71</f>
        <v>10mm EPB®  Standard   WIDE x 1350mm</v>
      </c>
      <c r="C87" s="358"/>
      <c r="D87" s="359"/>
      <c r="E87" s="293">
        <f>'Order Form Group 1'!E71+'Order Form Group 2'!E71+'Order Form Group 3'!E71+'Order Form Group 4'!E71</f>
        <v>0</v>
      </c>
      <c r="F87" s="294"/>
      <c r="G87" s="282">
        <f>'Order Form Group 1'!G71+'Order Form Group 2'!G71+'Order Form Group 3'!G71+'Order Form Group 4'!G71</f>
        <v>0</v>
      </c>
      <c r="H87" s="283"/>
      <c r="I87" s="23"/>
      <c r="J87" s="317" t="str">
        <f t="shared" si="8"/>
        <v>13mm EPB® Standard</v>
      </c>
      <c r="K87" s="317"/>
      <c r="L87" s="318"/>
      <c r="M87" s="293">
        <f>'Order Form Group 1'!M71+'Order Form Group 2'!M71+'Order Form Group 3'!M71+'Order Form Group 4'!M71</f>
        <v>0</v>
      </c>
      <c r="N87" s="294"/>
      <c r="O87" s="282">
        <f>'Order Form Group 1'!O71+'Order Form Group 2'!O71+'Order Form Group 3'!O71+'Order Form Group 4'!O71</f>
        <v>0</v>
      </c>
      <c r="P87" s="283"/>
    </row>
    <row r="88" spans="1:115" ht="15.95" customHeight="1" x14ac:dyDescent="0.25">
      <c r="A88" s="1"/>
      <c r="B88" s="303" t="str">
        <f t="shared" si="9"/>
        <v>10mm EPB BraceSmart® &amp; EPB  NoiseSmart®</v>
      </c>
      <c r="C88" s="303"/>
      <c r="D88" s="304"/>
      <c r="E88" s="202">
        <f>'Order Form Group 1'!E72+'Order Form Group 2'!E72+'Order Form Group 3'!E72+'Order Form Group 4'!E72</f>
        <v>0</v>
      </c>
      <c r="F88" s="203"/>
      <c r="G88" s="282">
        <f>'Order Form Group 1'!G72+'Order Form Group 2'!G72+'Order Form Group 3'!G72+'Order Form Group 4'!G72</f>
        <v>0</v>
      </c>
      <c r="H88" s="283"/>
      <c r="I88" s="23"/>
      <c r="J88" s="303" t="str">
        <f>J72</f>
        <v>13mm EPB BraceSmart® &amp; EPB  NoiseSmart®</v>
      </c>
      <c r="K88" s="303"/>
      <c r="L88" s="304"/>
      <c r="M88" s="202">
        <f>'Order Form Group 1'!M72+'Order Form Group 2'!M72+'Order Form Group 3'!M72+'Order Form Group 4'!M72</f>
        <v>0</v>
      </c>
      <c r="N88" s="203"/>
      <c r="O88" s="282">
        <f>'Order Form Group 1'!O72+'Order Form Group 2'!O72+'Order Form Group 3'!O72+'Order Form Group 4'!O72</f>
        <v>0</v>
      </c>
      <c r="P88" s="283"/>
    </row>
    <row r="89" spans="1:115" ht="15.95" customHeight="1" x14ac:dyDescent="0.25">
      <c r="A89" s="1"/>
      <c r="B89" s="303" t="str">
        <f t="shared" si="9"/>
        <v>10mm EPB Brace &amp; NoiseSmart®  WIDE x 1350mm</v>
      </c>
      <c r="C89" s="303"/>
      <c r="D89" s="304"/>
      <c r="E89" s="299">
        <f>'Order Form Group 1'!E73+'Order Form Group 2'!E73+'Order Form Group 3'!E73+'Order Form Group 4'!E73</f>
        <v>0</v>
      </c>
      <c r="F89" s="300"/>
      <c r="G89" s="282">
        <f>'Order Form Group 1'!G73+'Order Form Group 2'!G73+'Order Form Group 3'!G73+'Order Form Group 4'!G73</f>
        <v>0</v>
      </c>
      <c r="H89" s="283"/>
      <c r="I89" s="23"/>
      <c r="J89" s="289" t="str">
        <f>J73</f>
        <v>10mm EPB FireSmart®</v>
      </c>
      <c r="K89" s="289"/>
      <c r="L89" s="290"/>
      <c r="M89" s="297">
        <f>'Order Form Group 1'!M73+'Order Form Group 2'!M73+'Order Form Group 3'!M73+'Order Form Group 4'!M73</f>
        <v>0</v>
      </c>
      <c r="N89" s="298"/>
      <c r="O89" s="282">
        <f>'Order Form Group 1'!O73+'Order Form Group 2'!O73+'Order Form Group 3'!O73+'Order Form Group 4'!O73</f>
        <v>0</v>
      </c>
      <c r="P89" s="283"/>
    </row>
    <row r="90" spans="1:115" ht="15.95" customHeight="1" x14ac:dyDescent="0.25">
      <c r="A90" s="1"/>
      <c r="B90" s="287" t="str">
        <f>B74</f>
        <v>10mm EPB AquaSmart®</v>
      </c>
      <c r="C90" s="287"/>
      <c r="D90" s="288"/>
      <c r="E90" s="342">
        <f>'Order Form Group 1'!E74+'Order Form Group 2'!E74+'Order Form Group 3'!E74+'Order Form Group 4'!E74</f>
        <v>0</v>
      </c>
      <c r="F90" s="343"/>
      <c r="G90" s="282">
        <f>'Order Form Group 1'!G74+'Order Form Group 2'!G74+'Order Form Group 3'!G74+'Order Form Group 4'!G74</f>
        <v>0</v>
      </c>
      <c r="H90" s="283"/>
      <c r="I90" s="23"/>
      <c r="J90" s="289" t="str">
        <f>J74</f>
        <v>13mm EPB FireSmart®</v>
      </c>
      <c r="K90" s="289"/>
      <c r="L90" s="290"/>
      <c r="M90" s="297">
        <f>'Order Form Group 1'!M74+'Order Form Group 2'!M74+'Order Form Group 3'!M74+'Order Form Group 4'!M74</f>
        <v>0</v>
      </c>
      <c r="N90" s="298"/>
      <c r="O90" s="282">
        <f>'Order Form Group 1'!O74+'Order Form Group 2'!O74+'Order Form Group 3'!O74+'Order Form Group 4'!O74</f>
        <v>0</v>
      </c>
      <c r="P90" s="283"/>
    </row>
    <row r="91" spans="1:115" ht="15.95" customHeight="1" x14ac:dyDescent="0.25">
      <c r="A91" s="1"/>
      <c r="B91" s="287" t="str">
        <f>B75</f>
        <v>13mm EPB AquaSmart®</v>
      </c>
      <c r="C91" s="287"/>
      <c r="D91" s="288"/>
      <c r="E91" s="305">
        <f>'Order Form Group 1'!E75+'Order Form Group 2'!E75+'Order Form Group 3'!E75+'Order Form Group 4'!E75</f>
        <v>0</v>
      </c>
      <c r="F91" s="306"/>
      <c r="G91" s="282">
        <f>'Order Form Group 1'!G75+'Order Form Group 2'!G75+'Order Form Group 3'!G75+'Order Form Group 4'!G75</f>
        <v>0</v>
      </c>
      <c r="H91" s="283"/>
      <c r="I91" s="23"/>
      <c r="J91" s="289" t="str">
        <f>J75</f>
        <v>16mm EPB FireSmart®</v>
      </c>
      <c r="K91" s="289"/>
      <c r="L91" s="290"/>
      <c r="M91" s="297">
        <f>'Order Form Group 1'!M75+'Order Form Group 2'!M75+'Order Form Group 3'!M75+'Order Form Group 4'!M75</f>
        <v>0</v>
      </c>
      <c r="N91" s="298"/>
      <c r="O91" s="282">
        <f>'Order Form Group 1'!O75+'Order Form Group 2'!O75+'Order Form Group 3'!O75+'Order Form Group 4'!O75</f>
        <v>0</v>
      </c>
      <c r="P91" s="283"/>
      <c r="R91" s="107"/>
    </row>
    <row r="92" spans="1:115" ht="9.6" customHeight="1" thickBot="1" x14ac:dyDescent="0.3">
      <c r="A92" s="1"/>
      <c r="B92" s="24"/>
      <c r="C92" s="24"/>
      <c r="D92" s="24"/>
      <c r="E92" s="25"/>
      <c r="F92" s="25"/>
      <c r="G92" s="12"/>
      <c r="H92" s="12"/>
      <c r="I92" s="23"/>
      <c r="J92" s="98"/>
      <c r="K92" s="98"/>
      <c r="L92" s="98"/>
      <c r="M92" s="25"/>
      <c r="N92" s="25"/>
      <c r="O92" s="12"/>
      <c r="P92" s="12"/>
    </row>
    <row r="93" spans="1:115" ht="19.5" thickBot="1" x14ac:dyDescent="0.35">
      <c r="A93" s="1"/>
      <c r="B93" s="33"/>
      <c r="C93" s="34"/>
      <c r="D93" s="34"/>
      <c r="E93" s="34"/>
      <c r="F93" s="34"/>
      <c r="G93" s="34"/>
      <c r="H93" s="34"/>
      <c r="I93" s="34"/>
      <c r="J93" s="330" t="s">
        <v>117</v>
      </c>
      <c r="K93" s="330"/>
      <c r="L93" s="35" t="s">
        <v>103</v>
      </c>
      <c r="M93" s="333">
        <f>SUM(E86:F91,M86:N91)</f>
        <v>0</v>
      </c>
      <c r="N93" s="334"/>
      <c r="O93" s="331" t="str">
        <f>IF(SUM(G86:H91,O86:P91)=0,"",SUM(G86:H91,O86:P91))</f>
        <v/>
      </c>
      <c r="P93" s="332"/>
    </row>
    <row r="94" spans="1:115" ht="6.9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15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21"/>
      <c r="N95" s="49">
        <f>DROPDOWN!T127</f>
        <v>0</v>
      </c>
      <c r="O95" s="48" t="str">
        <f>DROPDOWN!U126</f>
        <v>Kilos</v>
      </c>
    </row>
    <row r="96" spans="1:115" s="43" customFormat="1" ht="15" customHeight="1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169"/>
      <c r="N96" s="169"/>
      <c r="O96" s="169"/>
      <c r="P96" s="169"/>
    </row>
    <row r="97" spans="13:16" s="43" customFormat="1" ht="15" customHeight="1" x14ac:dyDescent="0.25">
      <c r="M97" s="161"/>
      <c r="N97" s="161"/>
      <c r="O97" s="161"/>
      <c r="P97" s="161"/>
    </row>
    <row r="98" spans="13:16" s="43" customFormat="1" ht="15" customHeight="1" x14ac:dyDescent="0.25">
      <c r="M98" s="161"/>
      <c r="N98" s="161"/>
      <c r="O98" s="161"/>
      <c r="P98" s="161"/>
    </row>
    <row r="99" spans="13:16" s="43" customFormat="1" ht="15" customHeight="1" x14ac:dyDescent="0.25">
      <c r="M99" s="161"/>
      <c r="N99" s="161"/>
      <c r="O99" s="161"/>
      <c r="P99" s="161"/>
    </row>
    <row r="100" spans="13:16" s="43" customFormat="1" ht="15" customHeight="1" x14ac:dyDescent="0.25">
      <c r="M100" s="161"/>
      <c r="N100" s="161"/>
      <c r="O100" s="161"/>
      <c r="P100" s="161"/>
    </row>
    <row r="101" spans="13:16" s="43" customFormat="1" ht="15" customHeight="1" x14ac:dyDescent="0.25">
      <c r="M101" s="161"/>
      <c r="N101" s="161"/>
      <c r="O101" s="161"/>
      <c r="P101" s="161"/>
    </row>
    <row r="102" spans="13:16" s="43" customFormat="1" ht="15" customHeight="1" x14ac:dyDescent="0.25">
      <c r="M102" s="161"/>
      <c r="N102" s="161"/>
      <c r="O102" s="161"/>
      <c r="P102" s="161"/>
    </row>
    <row r="103" spans="13:16" s="43" customFormat="1" ht="15" customHeight="1" x14ac:dyDescent="0.25">
      <c r="M103" s="161"/>
      <c r="N103" s="161"/>
      <c r="O103" s="161"/>
      <c r="P103" s="161"/>
    </row>
    <row r="104" spans="13:16" s="43" customFormat="1" ht="15" customHeight="1" x14ac:dyDescent="0.25">
      <c r="M104" s="161"/>
      <c r="N104" s="161"/>
      <c r="O104" s="161"/>
      <c r="P104" s="161"/>
    </row>
    <row r="105" spans="13:16" s="43" customFormat="1" ht="15" customHeight="1" x14ac:dyDescent="0.25">
      <c r="M105" s="161"/>
      <c r="N105" s="161"/>
      <c r="O105" s="161"/>
      <c r="P105" s="161"/>
    </row>
    <row r="106" spans="13:16" s="43" customFormat="1" ht="15" customHeight="1" x14ac:dyDescent="0.25">
      <c r="M106" s="161"/>
      <c r="N106" s="161"/>
      <c r="O106" s="161"/>
      <c r="P106" s="161"/>
    </row>
    <row r="107" spans="13:16" s="43" customFormat="1" ht="15" customHeight="1" x14ac:dyDescent="0.25">
      <c r="M107" s="161"/>
      <c r="N107" s="161"/>
      <c r="O107" s="161"/>
      <c r="P107" s="161"/>
    </row>
    <row r="108" spans="13:16" s="43" customFormat="1" ht="15" customHeight="1" x14ac:dyDescent="0.25">
      <c r="M108" s="161"/>
      <c r="N108" s="161"/>
      <c r="O108" s="161"/>
      <c r="P108" s="161"/>
    </row>
    <row r="109" spans="13:16" s="43" customFormat="1" ht="15" customHeight="1" x14ac:dyDescent="0.25">
      <c r="M109" s="161"/>
      <c r="N109" s="161"/>
      <c r="O109" s="161"/>
      <c r="P109" s="161"/>
    </row>
    <row r="110" spans="13:16" s="43" customFormat="1" ht="15" customHeight="1" x14ac:dyDescent="0.25">
      <c r="M110" s="161"/>
      <c r="N110" s="161"/>
      <c r="O110" s="161"/>
      <c r="P110" s="161"/>
    </row>
    <row r="111" spans="13:16" s="43" customFormat="1" ht="15" customHeight="1" x14ac:dyDescent="0.25">
      <c r="M111" s="161"/>
      <c r="N111" s="161"/>
      <c r="O111" s="161"/>
      <c r="P111" s="161"/>
    </row>
    <row r="112" spans="13:16" s="43" customFormat="1" ht="15" customHeight="1" x14ac:dyDescent="0.25">
      <c r="M112" s="161"/>
      <c r="N112" s="161"/>
      <c r="O112" s="161"/>
      <c r="P112" s="161"/>
    </row>
    <row r="113" spans="13:16" s="43" customFormat="1" ht="15" customHeight="1" x14ac:dyDescent="0.25">
      <c r="M113" s="161"/>
      <c r="N113" s="161"/>
      <c r="O113" s="161"/>
      <c r="P113" s="161"/>
    </row>
    <row r="114" spans="13:16" s="43" customFormat="1" ht="15" customHeight="1" x14ac:dyDescent="0.25">
      <c r="M114" s="161"/>
      <c r="N114" s="161"/>
      <c r="O114" s="161"/>
      <c r="P114" s="161"/>
    </row>
    <row r="115" spans="13:16" s="43" customFormat="1" ht="15" customHeight="1" x14ac:dyDescent="0.25">
      <c r="M115" s="161"/>
      <c r="N115" s="161"/>
      <c r="O115" s="161"/>
      <c r="P115" s="161"/>
    </row>
    <row r="116" spans="13:16" s="43" customFormat="1" ht="15" customHeight="1" x14ac:dyDescent="0.25">
      <c r="M116" s="161"/>
      <c r="N116" s="161"/>
      <c r="O116" s="161"/>
      <c r="P116" s="161"/>
    </row>
    <row r="117" spans="13:16" s="43" customFormat="1" ht="15" customHeight="1" x14ac:dyDescent="0.25">
      <c r="M117" s="161"/>
      <c r="N117" s="161"/>
      <c r="O117" s="161"/>
      <c r="P117" s="161"/>
    </row>
    <row r="118" spans="13:16" s="43" customFormat="1" ht="15" customHeight="1" x14ac:dyDescent="0.25">
      <c r="M118" s="161"/>
      <c r="N118" s="161"/>
      <c r="O118" s="161"/>
      <c r="P118" s="161"/>
    </row>
    <row r="119" spans="13:16" s="43" customFormat="1" ht="15" customHeight="1" x14ac:dyDescent="0.25">
      <c r="M119" s="161"/>
      <c r="N119" s="161"/>
      <c r="O119" s="161"/>
      <c r="P119" s="161"/>
    </row>
    <row r="120" spans="13:16" s="43" customFormat="1" ht="15" customHeight="1" x14ac:dyDescent="0.25">
      <c r="M120" s="161"/>
      <c r="N120" s="161"/>
      <c r="O120" s="161"/>
      <c r="P120" s="161"/>
    </row>
    <row r="121" spans="13:16" s="43" customFormat="1" ht="15" customHeight="1" x14ac:dyDescent="0.25">
      <c r="M121" s="161"/>
      <c r="N121" s="161"/>
      <c r="O121" s="161"/>
      <c r="P121" s="161"/>
    </row>
    <row r="122" spans="13:16" s="43" customFormat="1" ht="15" customHeight="1" x14ac:dyDescent="0.25">
      <c r="M122" s="161"/>
      <c r="N122" s="161"/>
      <c r="O122" s="161"/>
      <c r="P122" s="161"/>
    </row>
    <row r="123" spans="13:16" s="43" customFormat="1" ht="15" customHeight="1" x14ac:dyDescent="0.25">
      <c r="M123" s="161"/>
      <c r="N123" s="161"/>
      <c r="O123" s="161"/>
      <c r="P123" s="161"/>
    </row>
    <row r="124" spans="13:16" s="43" customFormat="1" ht="15" customHeight="1" x14ac:dyDescent="0.25">
      <c r="M124" s="161"/>
      <c r="N124" s="161"/>
      <c r="O124" s="161"/>
      <c r="P124" s="161"/>
    </row>
    <row r="125" spans="13:16" s="43" customFormat="1" ht="15" customHeight="1" x14ac:dyDescent="0.25">
      <c r="M125" s="161"/>
      <c r="N125" s="161"/>
      <c r="O125" s="161"/>
      <c r="P125" s="161"/>
    </row>
    <row r="126" spans="13:16" s="43" customFormat="1" ht="15" customHeight="1" x14ac:dyDescent="0.25">
      <c r="M126" s="161"/>
      <c r="N126" s="161"/>
      <c r="O126" s="161"/>
      <c r="P126" s="161"/>
    </row>
    <row r="127" spans="13:16" s="43" customFormat="1" ht="15" customHeight="1" x14ac:dyDescent="0.25">
      <c r="M127" s="161"/>
      <c r="N127" s="161"/>
      <c r="O127" s="161"/>
      <c r="P127" s="161"/>
    </row>
    <row r="128" spans="13:16" s="43" customFormat="1" ht="15" customHeight="1" x14ac:dyDescent="0.25">
      <c r="M128" s="161"/>
      <c r="N128" s="161"/>
      <c r="O128" s="161"/>
      <c r="P128" s="161"/>
    </row>
    <row r="129" spans="13:16" s="43" customFormat="1" ht="15" customHeight="1" x14ac:dyDescent="0.25">
      <c r="M129" s="161"/>
      <c r="N129" s="161"/>
      <c r="O129" s="161"/>
      <c r="P129" s="161"/>
    </row>
    <row r="130" spans="13:16" s="43" customFormat="1" ht="15" customHeight="1" x14ac:dyDescent="0.25">
      <c r="M130" s="161"/>
      <c r="N130" s="161"/>
      <c r="O130" s="161"/>
      <c r="P130" s="161"/>
    </row>
    <row r="131" spans="13:16" s="43" customFormat="1" ht="15" customHeight="1" x14ac:dyDescent="0.25">
      <c r="M131" s="161"/>
      <c r="N131" s="161"/>
      <c r="O131" s="161"/>
      <c r="P131" s="161"/>
    </row>
    <row r="132" spans="13:16" s="43" customFormat="1" ht="15" customHeight="1" x14ac:dyDescent="0.25">
      <c r="M132" s="161"/>
      <c r="N132" s="161"/>
      <c r="O132" s="161"/>
      <c r="P132" s="161"/>
    </row>
    <row r="133" spans="13:16" s="43" customFormat="1" ht="15" customHeight="1" x14ac:dyDescent="0.25">
      <c r="M133" s="161"/>
      <c r="N133" s="161"/>
      <c r="O133" s="161"/>
      <c r="P133" s="161"/>
    </row>
    <row r="134" spans="13:16" s="43" customFormat="1" ht="15" customHeight="1" x14ac:dyDescent="0.25">
      <c r="M134" s="161"/>
      <c r="N134" s="161"/>
      <c r="O134" s="161"/>
      <c r="P134" s="161"/>
    </row>
    <row r="135" spans="13:16" s="43" customFormat="1" ht="15" customHeight="1" x14ac:dyDescent="0.25">
      <c r="M135" s="161"/>
      <c r="N135" s="161"/>
      <c r="O135" s="161"/>
      <c r="P135" s="161"/>
    </row>
    <row r="136" spans="13:16" s="43" customFormat="1" ht="15" customHeight="1" x14ac:dyDescent="0.25">
      <c r="M136" s="161"/>
      <c r="N136" s="161"/>
      <c r="O136" s="161"/>
      <c r="P136" s="161"/>
    </row>
    <row r="137" spans="13:16" s="43" customFormat="1" ht="15" customHeight="1" x14ac:dyDescent="0.25">
      <c r="M137" s="161"/>
      <c r="N137" s="161"/>
      <c r="O137" s="161"/>
      <c r="P137" s="161"/>
    </row>
    <row r="138" spans="13:16" s="43" customFormat="1" ht="15" customHeight="1" x14ac:dyDescent="0.25">
      <c r="M138" s="161"/>
      <c r="N138" s="161"/>
      <c r="O138" s="161"/>
      <c r="P138" s="161"/>
    </row>
    <row r="139" spans="13:16" s="43" customFormat="1" ht="15" customHeight="1" x14ac:dyDescent="0.25">
      <c r="M139" s="161"/>
      <c r="N139" s="161"/>
      <c r="O139" s="161"/>
      <c r="P139" s="161"/>
    </row>
    <row r="140" spans="13:16" s="43" customFormat="1" ht="15" customHeight="1" x14ac:dyDescent="0.25">
      <c r="M140" s="161"/>
      <c r="N140" s="161"/>
      <c r="O140" s="161"/>
      <c r="P140" s="161"/>
    </row>
    <row r="141" spans="13:16" s="43" customFormat="1" ht="15" customHeight="1" x14ac:dyDescent="0.25">
      <c r="M141" s="161"/>
      <c r="N141" s="161"/>
      <c r="O141" s="161"/>
      <c r="P141" s="161"/>
    </row>
    <row r="142" spans="13:16" s="43" customFormat="1" ht="15" customHeight="1" x14ac:dyDescent="0.25">
      <c r="M142" s="161"/>
      <c r="N142" s="161"/>
      <c r="O142" s="161"/>
      <c r="P142" s="161"/>
    </row>
    <row r="143" spans="13:16" s="43" customFormat="1" ht="15" customHeight="1" x14ac:dyDescent="0.25">
      <c r="M143" s="161"/>
      <c r="N143" s="161"/>
      <c r="O143" s="161"/>
      <c r="P143" s="161"/>
    </row>
    <row r="144" spans="13:16" s="43" customFormat="1" ht="15" customHeight="1" x14ac:dyDescent="0.25">
      <c r="M144" s="161"/>
      <c r="N144" s="161"/>
      <c r="O144" s="161"/>
      <c r="P144" s="161"/>
    </row>
    <row r="145" spans="13:16" s="43" customFormat="1" ht="15" customHeight="1" x14ac:dyDescent="0.25">
      <c r="M145" s="161"/>
      <c r="N145" s="161"/>
      <c r="O145" s="161"/>
      <c r="P145" s="161"/>
    </row>
    <row r="146" spans="13:16" s="43" customFormat="1" ht="15" customHeight="1" x14ac:dyDescent="0.25">
      <c r="M146" s="161"/>
      <c r="N146" s="161"/>
      <c r="O146" s="161"/>
      <c r="P146" s="161"/>
    </row>
    <row r="147" spans="13:16" s="43" customFormat="1" ht="15" customHeight="1" x14ac:dyDescent="0.25">
      <c r="M147" s="161"/>
      <c r="N147" s="161"/>
      <c r="O147" s="161"/>
      <c r="P147" s="161"/>
    </row>
    <row r="148" spans="13:16" s="43" customFormat="1" ht="15" customHeight="1" x14ac:dyDescent="0.25">
      <c r="M148" s="161"/>
      <c r="N148" s="161"/>
      <c r="O148" s="161"/>
      <c r="P148" s="161"/>
    </row>
    <row r="149" spans="13:16" s="43" customFormat="1" ht="15" customHeight="1" x14ac:dyDescent="0.25">
      <c r="M149" s="161"/>
      <c r="N149" s="161"/>
      <c r="O149" s="161"/>
      <c r="P149" s="161"/>
    </row>
    <row r="150" spans="13:16" s="43" customFormat="1" ht="15" customHeight="1" x14ac:dyDescent="0.25">
      <c r="M150" s="161"/>
      <c r="N150" s="161"/>
      <c r="O150" s="161"/>
      <c r="P150" s="161"/>
    </row>
    <row r="151" spans="13:16" s="43" customFormat="1" ht="15" customHeight="1" x14ac:dyDescent="0.25">
      <c r="M151" s="161"/>
      <c r="N151" s="161"/>
      <c r="O151" s="161"/>
      <c r="P151" s="161"/>
    </row>
    <row r="152" spans="13:16" s="43" customFormat="1" ht="15" customHeight="1" x14ac:dyDescent="0.25">
      <c r="M152" s="161"/>
      <c r="N152" s="161"/>
      <c r="O152" s="161"/>
      <c r="P152" s="161"/>
    </row>
    <row r="153" spans="13:16" s="43" customFormat="1" ht="15" customHeight="1" x14ac:dyDescent="0.25">
      <c r="M153" s="161"/>
      <c r="N153" s="161"/>
      <c r="O153" s="161"/>
      <c r="P153" s="161"/>
    </row>
    <row r="154" spans="13:16" s="43" customFormat="1" ht="15" customHeight="1" x14ac:dyDescent="0.25">
      <c r="M154" s="161"/>
      <c r="N154" s="161"/>
      <c r="O154" s="161"/>
      <c r="P154" s="161"/>
    </row>
    <row r="155" spans="13:16" s="43" customFormat="1" ht="15" customHeight="1" x14ac:dyDescent="0.25">
      <c r="M155" s="161"/>
      <c r="N155" s="161"/>
      <c r="O155" s="161"/>
      <c r="P155" s="161"/>
    </row>
    <row r="156" spans="13:16" s="43" customFormat="1" ht="15" customHeight="1" x14ac:dyDescent="0.25">
      <c r="M156" s="161"/>
      <c r="N156" s="161"/>
      <c r="O156" s="161"/>
      <c r="P156" s="161"/>
    </row>
    <row r="157" spans="13:16" s="43" customFormat="1" ht="15" customHeight="1" x14ac:dyDescent="0.25">
      <c r="M157" s="161"/>
      <c r="N157" s="161"/>
      <c r="O157" s="161"/>
      <c r="P157" s="161"/>
    </row>
    <row r="158" spans="13:16" s="43" customFormat="1" ht="15" customHeight="1" x14ac:dyDescent="0.25">
      <c r="M158" s="161"/>
      <c r="N158" s="161"/>
      <c r="O158" s="161"/>
      <c r="P158" s="161"/>
    </row>
    <row r="159" spans="13:16" s="43" customFormat="1" ht="15" customHeight="1" x14ac:dyDescent="0.25">
      <c r="M159" s="161"/>
      <c r="N159" s="161"/>
      <c r="O159" s="161"/>
      <c r="P159" s="161"/>
    </row>
    <row r="160" spans="13:16" s="43" customFormat="1" ht="15" customHeight="1" x14ac:dyDescent="0.25">
      <c r="M160" s="161"/>
      <c r="N160" s="161"/>
      <c r="O160" s="161"/>
      <c r="P160" s="161"/>
    </row>
    <row r="161" spans="13:16" s="43" customFormat="1" ht="15" customHeight="1" x14ac:dyDescent="0.25">
      <c r="M161" s="161"/>
      <c r="N161" s="161"/>
      <c r="O161" s="161"/>
      <c r="P161" s="161"/>
    </row>
    <row r="162" spans="13:16" s="43" customFormat="1" ht="15" customHeight="1" x14ac:dyDescent="0.25">
      <c r="M162" s="161"/>
      <c r="N162" s="161"/>
      <c r="O162" s="161"/>
      <c r="P162" s="161"/>
    </row>
    <row r="163" spans="13:16" s="43" customFormat="1" ht="15" customHeight="1" x14ac:dyDescent="0.25">
      <c r="M163" s="161"/>
      <c r="N163" s="161"/>
      <c r="O163" s="161"/>
      <c r="P163" s="161"/>
    </row>
    <row r="164" spans="13:16" s="43" customFormat="1" ht="15" customHeight="1" x14ac:dyDescent="0.25">
      <c r="M164" s="161"/>
      <c r="N164" s="161"/>
      <c r="O164" s="161"/>
      <c r="P164" s="161"/>
    </row>
    <row r="165" spans="13:16" s="43" customFormat="1" ht="15" customHeight="1" x14ac:dyDescent="0.25">
      <c r="M165" s="161"/>
      <c r="N165" s="161"/>
      <c r="O165" s="161"/>
      <c r="P165" s="161"/>
    </row>
    <row r="166" spans="13:16" s="43" customFormat="1" ht="15" customHeight="1" x14ac:dyDescent="0.25">
      <c r="M166" s="161"/>
      <c r="N166" s="161"/>
      <c r="O166" s="161"/>
      <c r="P166" s="161"/>
    </row>
    <row r="167" spans="13:16" s="43" customFormat="1" ht="15" customHeight="1" x14ac:dyDescent="0.25">
      <c r="M167" s="161"/>
      <c r="N167" s="161"/>
      <c r="O167" s="161"/>
      <c r="P167" s="161"/>
    </row>
    <row r="168" spans="13:16" s="43" customFormat="1" ht="15" customHeight="1" x14ac:dyDescent="0.25">
      <c r="M168" s="161"/>
      <c r="N168" s="161"/>
      <c r="O168" s="161"/>
      <c r="P168" s="161"/>
    </row>
    <row r="169" spans="13:16" s="43" customFormat="1" ht="15" customHeight="1" x14ac:dyDescent="0.25">
      <c r="M169" s="161"/>
      <c r="N169" s="161"/>
      <c r="O169" s="161"/>
      <c r="P169" s="161"/>
    </row>
    <row r="170" spans="13:16" s="43" customFormat="1" ht="15" customHeight="1" x14ac:dyDescent="0.25">
      <c r="M170" s="161"/>
      <c r="N170" s="161"/>
      <c r="O170" s="161"/>
      <c r="P170" s="161"/>
    </row>
    <row r="171" spans="13:16" s="43" customFormat="1" ht="15" customHeight="1" x14ac:dyDescent="0.25">
      <c r="M171" s="161"/>
      <c r="N171" s="161"/>
      <c r="O171" s="161"/>
      <c r="P171" s="161"/>
    </row>
    <row r="172" spans="13:16" s="43" customFormat="1" ht="15" customHeight="1" x14ac:dyDescent="0.25">
      <c r="M172" s="161"/>
      <c r="N172" s="161"/>
      <c r="O172" s="161"/>
      <c r="P172" s="161"/>
    </row>
    <row r="173" spans="13:16" s="43" customFormat="1" ht="15" customHeight="1" x14ac:dyDescent="0.25">
      <c r="M173" s="161"/>
      <c r="N173" s="161"/>
      <c r="O173" s="161"/>
      <c r="P173" s="161"/>
    </row>
    <row r="174" spans="13:16" s="43" customFormat="1" ht="15" customHeight="1" x14ac:dyDescent="0.25">
      <c r="M174" s="161"/>
      <c r="N174" s="161"/>
      <c r="O174" s="161"/>
      <c r="P174" s="161"/>
    </row>
    <row r="175" spans="13:16" s="43" customFormat="1" ht="15" customHeight="1" x14ac:dyDescent="0.25">
      <c r="M175" s="161"/>
      <c r="N175" s="161"/>
      <c r="O175" s="161"/>
      <c r="P175" s="161"/>
    </row>
    <row r="176" spans="13:16" s="43" customFormat="1" ht="15" customHeight="1" x14ac:dyDescent="0.25">
      <c r="M176" s="161"/>
      <c r="N176" s="161"/>
      <c r="O176" s="161"/>
      <c r="P176" s="161"/>
    </row>
    <row r="177" spans="13:16" s="43" customFormat="1" ht="15" customHeight="1" x14ac:dyDescent="0.25">
      <c r="M177" s="161"/>
      <c r="N177" s="161"/>
      <c r="O177" s="161"/>
      <c r="P177" s="161"/>
    </row>
    <row r="178" spans="13:16" s="43" customFormat="1" ht="15" customHeight="1" x14ac:dyDescent="0.25">
      <c r="M178" s="161"/>
      <c r="N178" s="161"/>
      <c r="O178" s="161"/>
      <c r="P178" s="161"/>
    </row>
    <row r="179" spans="13:16" s="43" customFormat="1" ht="15" customHeight="1" x14ac:dyDescent="0.25">
      <c r="M179" s="161"/>
      <c r="N179" s="161"/>
      <c r="O179" s="161"/>
      <c r="P179" s="161"/>
    </row>
    <row r="180" spans="13:16" s="43" customFormat="1" ht="15" customHeight="1" x14ac:dyDescent="0.25">
      <c r="M180" s="161"/>
      <c r="N180" s="161"/>
      <c r="O180" s="161"/>
      <c r="P180" s="161"/>
    </row>
    <row r="181" spans="13:16" s="43" customFormat="1" ht="15" customHeight="1" x14ac:dyDescent="0.25">
      <c r="M181" s="161"/>
      <c r="N181" s="161"/>
      <c r="O181" s="161"/>
      <c r="P181" s="161"/>
    </row>
    <row r="182" spans="13:16" s="43" customFormat="1" ht="15" customHeight="1" x14ac:dyDescent="0.25">
      <c r="M182" s="161"/>
      <c r="N182" s="161"/>
      <c r="O182" s="161"/>
      <c r="P182" s="161"/>
    </row>
    <row r="183" spans="13:16" s="43" customFormat="1" ht="15" customHeight="1" x14ac:dyDescent="0.25">
      <c r="M183" s="161"/>
      <c r="N183" s="161"/>
      <c r="O183" s="161"/>
      <c r="P183" s="161"/>
    </row>
    <row r="184" spans="13:16" s="43" customFormat="1" ht="15" customHeight="1" x14ac:dyDescent="0.25">
      <c r="M184" s="161"/>
      <c r="N184" s="161"/>
      <c r="O184" s="161"/>
      <c r="P184" s="161"/>
    </row>
    <row r="185" spans="13:16" s="43" customFormat="1" ht="15" customHeight="1" x14ac:dyDescent="0.25">
      <c r="M185" s="161"/>
      <c r="N185" s="161"/>
      <c r="O185" s="161"/>
      <c r="P185" s="161"/>
    </row>
    <row r="186" spans="13:16" s="43" customFormat="1" ht="15" customHeight="1" x14ac:dyDescent="0.25">
      <c r="M186" s="161"/>
      <c r="N186" s="161"/>
      <c r="O186" s="161"/>
      <c r="P186" s="161"/>
    </row>
    <row r="187" spans="13:16" s="43" customFormat="1" ht="15" customHeight="1" x14ac:dyDescent="0.25">
      <c r="M187" s="161"/>
      <c r="N187" s="161"/>
      <c r="O187" s="161"/>
      <c r="P187" s="161"/>
    </row>
    <row r="188" spans="13:16" s="43" customFormat="1" ht="15" customHeight="1" x14ac:dyDescent="0.25">
      <c r="M188" s="161"/>
      <c r="N188" s="161"/>
      <c r="O188" s="161"/>
      <c r="P188" s="161"/>
    </row>
    <row r="189" spans="13:16" s="43" customFormat="1" ht="15" customHeight="1" x14ac:dyDescent="0.25">
      <c r="M189" s="161"/>
      <c r="N189" s="161"/>
      <c r="O189" s="161"/>
      <c r="P189" s="161"/>
    </row>
    <row r="190" spans="13:16" s="43" customFormat="1" ht="15" customHeight="1" x14ac:dyDescent="0.25">
      <c r="M190" s="161"/>
      <c r="N190" s="161"/>
      <c r="O190" s="161"/>
      <c r="P190" s="161"/>
    </row>
    <row r="191" spans="13:16" s="43" customFormat="1" ht="15" customHeight="1" x14ac:dyDescent="0.25">
      <c r="M191" s="161"/>
      <c r="N191" s="161"/>
      <c r="O191" s="161"/>
      <c r="P191" s="161"/>
    </row>
    <row r="192" spans="13:16" s="43" customFormat="1" ht="15" customHeight="1" x14ac:dyDescent="0.25">
      <c r="M192" s="161"/>
      <c r="N192" s="161"/>
      <c r="O192" s="161"/>
      <c r="P192" s="161"/>
    </row>
    <row r="193" spans="13:16" s="43" customFormat="1" ht="15" customHeight="1" x14ac:dyDescent="0.25">
      <c r="M193" s="161"/>
      <c r="N193" s="161"/>
      <c r="O193" s="161"/>
      <c r="P193" s="161"/>
    </row>
    <row r="194" spans="13:16" s="43" customFormat="1" ht="15" customHeight="1" x14ac:dyDescent="0.25">
      <c r="M194" s="161"/>
      <c r="N194" s="161"/>
      <c r="O194" s="161"/>
      <c r="P194" s="161"/>
    </row>
    <row r="195" spans="13:16" s="43" customFormat="1" ht="15" customHeight="1" x14ac:dyDescent="0.25">
      <c r="M195" s="161"/>
      <c r="N195" s="161"/>
      <c r="O195" s="161"/>
      <c r="P195" s="161"/>
    </row>
    <row r="196" spans="13:16" s="43" customFormat="1" ht="15" customHeight="1" x14ac:dyDescent="0.25">
      <c r="M196" s="161"/>
      <c r="N196" s="161"/>
      <c r="O196" s="161"/>
      <c r="P196" s="161"/>
    </row>
    <row r="197" spans="13:16" s="43" customFormat="1" ht="15" customHeight="1" x14ac:dyDescent="0.25">
      <c r="M197" s="161"/>
      <c r="N197" s="161"/>
      <c r="O197" s="161"/>
      <c r="P197" s="161"/>
    </row>
    <row r="198" spans="13:16" s="43" customFormat="1" ht="15" customHeight="1" x14ac:dyDescent="0.25">
      <c r="M198" s="161"/>
      <c r="N198" s="161"/>
      <c r="O198" s="161"/>
      <c r="P198" s="161"/>
    </row>
    <row r="199" spans="13:16" s="43" customFormat="1" ht="15" customHeight="1" x14ac:dyDescent="0.25">
      <c r="M199" s="161"/>
      <c r="N199" s="161"/>
      <c r="O199" s="161"/>
      <c r="P199" s="161"/>
    </row>
    <row r="200" spans="13:16" s="43" customFormat="1" ht="15" customHeight="1" x14ac:dyDescent="0.25">
      <c r="M200" s="161"/>
      <c r="N200" s="161"/>
      <c r="O200" s="161"/>
      <c r="P200" s="161"/>
    </row>
    <row r="201" spans="13:16" s="43" customFormat="1" ht="15" customHeight="1" x14ac:dyDescent="0.25">
      <c r="M201" s="161"/>
      <c r="N201" s="161"/>
      <c r="O201" s="161"/>
      <c r="P201" s="161"/>
    </row>
    <row r="202" spans="13:16" s="43" customFormat="1" ht="15" customHeight="1" x14ac:dyDescent="0.25">
      <c r="M202" s="161"/>
      <c r="N202" s="161"/>
      <c r="O202" s="161"/>
      <c r="P202" s="161"/>
    </row>
    <row r="203" spans="13:16" s="43" customFormat="1" ht="15" customHeight="1" x14ac:dyDescent="0.25">
      <c r="M203" s="161"/>
      <c r="N203" s="161"/>
      <c r="O203" s="161"/>
      <c r="P203" s="161"/>
    </row>
    <row r="204" spans="13:16" s="43" customFormat="1" ht="15" customHeight="1" x14ac:dyDescent="0.25">
      <c r="M204" s="161"/>
      <c r="N204" s="161"/>
      <c r="O204" s="161"/>
      <c r="P204" s="161"/>
    </row>
    <row r="205" spans="13:16" s="43" customFormat="1" ht="15" customHeight="1" x14ac:dyDescent="0.25">
      <c r="M205" s="161"/>
      <c r="N205" s="161"/>
      <c r="O205" s="161"/>
      <c r="P205" s="161"/>
    </row>
    <row r="206" spans="13:16" s="43" customFormat="1" ht="15" customHeight="1" x14ac:dyDescent="0.25">
      <c r="M206" s="161"/>
      <c r="N206" s="161"/>
      <c r="O206" s="161"/>
      <c r="P206" s="161"/>
    </row>
    <row r="207" spans="13:16" s="43" customFormat="1" ht="15" customHeight="1" x14ac:dyDescent="0.25">
      <c r="M207" s="161"/>
      <c r="N207" s="161"/>
      <c r="O207" s="161"/>
      <c r="P207" s="161"/>
    </row>
    <row r="208" spans="13:16" s="43" customFormat="1" ht="15" customHeight="1" x14ac:dyDescent="0.25">
      <c r="M208" s="161"/>
      <c r="N208" s="161"/>
      <c r="O208" s="161"/>
      <c r="P208" s="161"/>
    </row>
    <row r="209" spans="13:16" s="43" customFormat="1" ht="15" customHeight="1" x14ac:dyDescent="0.25">
      <c r="M209" s="161"/>
      <c r="N209" s="161"/>
      <c r="O209" s="161"/>
      <c r="P209" s="161"/>
    </row>
    <row r="210" spans="13:16" s="43" customFormat="1" ht="15" customHeight="1" x14ac:dyDescent="0.25">
      <c r="M210" s="161"/>
      <c r="N210" s="161"/>
      <c r="O210" s="161"/>
      <c r="P210" s="161"/>
    </row>
    <row r="211" spans="13:16" s="43" customFormat="1" ht="15" customHeight="1" x14ac:dyDescent="0.25">
      <c r="M211" s="161"/>
      <c r="N211" s="161"/>
      <c r="O211" s="161"/>
      <c r="P211" s="161"/>
    </row>
    <row r="212" spans="13:16" s="43" customFormat="1" ht="15" customHeight="1" x14ac:dyDescent="0.25">
      <c r="M212" s="161"/>
      <c r="N212" s="161"/>
      <c r="O212" s="161"/>
      <c r="P212" s="161"/>
    </row>
    <row r="213" spans="13:16" s="43" customFormat="1" ht="15" customHeight="1" x14ac:dyDescent="0.25">
      <c r="M213" s="161"/>
      <c r="N213" s="161"/>
      <c r="O213" s="161"/>
      <c r="P213" s="161"/>
    </row>
    <row r="214" spans="13:16" s="43" customFormat="1" ht="15" customHeight="1" x14ac:dyDescent="0.25">
      <c r="M214" s="161"/>
      <c r="N214" s="161"/>
      <c r="O214" s="161"/>
      <c r="P214" s="161"/>
    </row>
    <row r="215" spans="13:16" s="43" customFormat="1" ht="15" customHeight="1" x14ac:dyDescent="0.25">
      <c r="M215" s="161"/>
      <c r="N215" s="161"/>
      <c r="O215" s="161"/>
      <c r="P215" s="161"/>
    </row>
    <row r="216" spans="13:16" s="43" customFormat="1" ht="15" customHeight="1" x14ac:dyDescent="0.25">
      <c r="M216" s="161"/>
      <c r="N216" s="161"/>
      <c r="O216" s="161"/>
      <c r="P216" s="161"/>
    </row>
    <row r="217" spans="13:16" s="43" customFormat="1" ht="15" customHeight="1" x14ac:dyDescent="0.25">
      <c r="M217" s="161"/>
      <c r="N217" s="161"/>
      <c r="O217" s="161"/>
      <c r="P217" s="161"/>
    </row>
    <row r="218" spans="13:16" s="43" customFormat="1" ht="15" customHeight="1" x14ac:dyDescent="0.25">
      <c r="M218" s="161"/>
      <c r="N218" s="161"/>
      <c r="O218" s="161"/>
      <c r="P218" s="161"/>
    </row>
    <row r="219" spans="13:16" s="43" customFormat="1" ht="15" customHeight="1" x14ac:dyDescent="0.25">
      <c r="M219" s="161"/>
      <c r="N219" s="161"/>
      <c r="O219" s="161"/>
      <c r="P219" s="161"/>
    </row>
    <row r="220" spans="13:16" s="43" customFormat="1" ht="15" customHeight="1" x14ac:dyDescent="0.25">
      <c r="M220" s="161"/>
      <c r="N220" s="161"/>
      <c r="O220" s="161"/>
      <c r="P220" s="161"/>
    </row>
    <row r="221" spans="13:16" s="43" customFormat="1" ht="15" customHeight="1" x14ac:dyDescent="0.25">
      <c r="M221" s="161"/>
      <c r="N221" s="161"/>
      <c r="O221" s="161"/>
      <c r="P221" s="161"/>
    </row>
    <row r="222" spans="13:16" s="43" customFormat="1" ht="15" customHeight="1" x14ac:dyDescent="0.25">
      <c r="M222" s="161"/>
      <c r="N222" s="161"/>
      <c r="O222" s="161"/>
      <c r="P222" s="161"/>
    </row>
    <row r="223" spans="13:16" s="43" customFormat="1" ht="15" customHeight="1" x14ac:dyDescent="0.25">
      <c r="M223" s="161"/>
      <c r="N223" s="161"/>
      <c r="O223" s="161"/>
      <c r="P223" s="161"/>
    </row>
    <row r="224" spans="13:16" s="43" customFormat="1" ht="15" customHeight="1" x14ac:dyDescent="0.25">
      <c r="M224" s="161"/>
      <c r="N224" s="161"/>
      <c r="O224" s="161"/>
      <c r="P224" s="161"/>
    </row>
    <row r="225" spans="13:16" s="43" customFormat="1" ht="15" customHeight="1" x14ac:dyDescent="0.25">
      <c r="M225" s="161"/>
      <c r="N225" s="161"/>
      <c r="O225" s="161"/>
      <c r="P225" s="161"/>
    </row>
    <row r="226" spans="13:16" s="43" customFormat="1" ht="15" customHeight="1" x14ac:dyDescent="0.25">
      <c r="M226" s="161"/>
      <c r="N226" s="161"/>
      <c r="O226" s="161"/>
      <c r="P226" s="161"/>
    </row>
    <row r="227" spans="13:16" s="43" customFormat="1" ht="15" customHeight="1" x14ac:dyDescent="0.25">
      <c r="M227" s="161"/>
      <c r="N227" s="161"/>
      <c r="O227" s="161"/>
      <c r="P227" s="161"/>
    </row>
    <row r="228" spans="13:16" s="43" customFormat="1" ht="15" customHeight="1" x14ac:dyDescent="0.25">
      <c r="M228" s="161"/>
      <c r="N228" s="161"/>
      <c r="O228" s="161"/>
      <c r="P228" s="161"/>
    </row>
    <row r="229" spans="13:16" s="43" customFormat="1" ht="15" customHeight="1" x14ac:dyDescent="0.25">
      <c r="M229" s="161"/>
      <c r="N229" s="161"/>
      <c r="O229" s="161"/>
      <c r="P229" s="161"/>
    </row>
    <row r="230" spans="13:16" s="43" customFormat="1" ht="15" customHeight="1" x14ac:dyDescent="0.25">
      <c r="M230" s="161"/>
      <c r="N230" s="161"/>
      <c r="O230" s="161"/>
      <c r="P230" s="161"/>
    </row>
    <row r="231" spans="13:16" s="43" customFormat="1" ht="15" customHeight="1" x14ac:dyDescent="0.25">
      <c r="M231" s="161"/>
      <c r="N231" s="161"/>
      <c r="O231" s="161"/>
      <c r="P231" s="161"/>
    </row>
    <row r="232" spans="13:16" s="43" customFormat="1" ht="15" customHeight="1" x14ac:dyDescent="0.25">
      <c r="M232" s="161"/>
      <c r="N232" s="161"/>
      <c r="O232" s="161"/>
      <c r="P232" s="161"/>
    </row>
    <row r="233" spans="13:16" s="43" customFormat="1" ht="15" customHeight="1" x14ac:dyDescent="0.25">
      <c r="M233" s="161"/>
      <c r="N233" s="161"/>
      <c r="O233" s="161"/>
      <c r="P233" s="161"/>
    </row>
    <row r="234" spans="13:16" s="43" customFormat="1" ht="15" customHeight="1" x14ac:dyDescent="0.25">
      <c r="M234" s="161"/>
      <c r="N234" s="161"/>
      <c r="O234" s="161"/>
      <c r="P234" s="161"/>
    </row>
    <row r="235" spans="13:16" s="43" customFormat="1" ht="15" customHeight="1" x14ac:dyDescent="0.25">
      <c r="M235" s="161"/>
      <c r="N235" s="161"/>
      <c r="O235" s="161"/>
      <c r="P235" s="161"/>
    </row>
    <row r="236" spans="13:16" s="43" customFormat="1" ht="15" customHeight="1" x14ac:dyDescent="0.25">
      <c r="M236" s="161"/>
      <c r="N236" s="161"/>
      <c r="O236" s="161"/>
      <c r="P236" s="161"/>
    </row>
    <row r="237" spans="13:16" s="43" customFormat="1" ht="15" customHeight="1" x14ac:dyDescent="0.25">
      <c r="M237" s="161"/>
      <c r="N237" s="161"/>
      <c r="O237" s="161"/>
      <c r="P237" s="161"/>
    </row>
    <row r="238" spans="13:16" s="43" customFormat="1" ht="15" customHeight="1" x14ac:dyDescent="0.25">
      <c r="M238" s="161"/>
      <c r="N238" s="161"/>
      <c r="O238" s="161"/>
      <c r="P238" s="161"/>
    </row>
    <row r="239" spans="13:16" s="43" customFormat="1" ht="15" customHeight="1" x14ac:dyDescent="0.25">
      <c r="M239" s="161"/>
      <c r="N239" s="161"/>
      <c r="O239" s="161"/>
      <c r="P239" s="161"/>
    </row>
    <row r="240" spans="13:16" s="43" customFormat="1" ht="15" customHeight="1" x14ac:dyDescent="0.25">
      <c r="M240" s="161"/>
      <c r="N240" s="161"/>
      <c r="O240" s="161"/>
      <c r="P240" s="161"/>
    </row>
    <row r="241" spans="13:16" s="43" customFormat="1" ht="15" customHeight="1" x14ac:dyDescent="0.25">
      <c r="M241" s="161"/>
      <c r="N241" s="161"/>
      <c r="O241" s="161"/>
      <c r="P241" s="161"/>
    </row>
    <row r="242" spans="13:16" s="43" customFormat="1" ht="15" customHeight="1" x14ac:dyDescent="0.25">
      <c r="M242" s="161"/>
      <c r="N242" s="161"/>
      <c r="O242" s="161"/>
      <c r="P242" s="161"/>
    </row>
    <row r="243" spans="13:16" s="43" customFormat="1" ht="15" customHeight="1" x14ac:dyDescent="0.25">
      <c r="M243" s="161"/>
      <c r="N243" s="161"/>
      <c r="O243" s="161"/>
      <c r="P243" s="161"/>
    </row>
    <row r="244" spans="13:16" s="43" customFormat="1" ht="15" customHeight="1" x14ac:dyDescent="0.25">
      <c r="M244" s="161"/>
      <c r="N244" s="161"/>
      <c r="O244" s="161"/>
      <c r="P244" s="161"/>
    </row>
    <row r="245" spans="13:16" s="43" customFormat="1" ht="15" customHeight="1" x14ac:dyDescent="0.25">
      <c r="M245" s="161"/>
      <c r="N245" s="161"/>
      <c r="O245" s="161"/>
      <c r="P245" s="161"/>
    </row>
    <row r="246" spans="13:16" s="43" customFormat="1" ht="15" customHeight="1" x14ac:dyDescent="0.25">
      <c r="M246" s="161"/>
      <c r="N246" s="161"/>
      <c r="O246" s="161"/>
      <c r="P246" s="161"/>
    </row>
    <row r="247" spans="13:16" s="43" customFormat="1" ht="15" customHeight="1" x14ac:dyDescent="0.25">
      <c r="M247" s="161"/>
      <c r="N247" s="161"/>
      <c r="O247" s="161"/>
      <c r="P247" s="161"/>
    </row>
    <row r="248" spans="13:16" s="43" customFormat="1" ht="15" customHeight="1" x14ac:dyDescent="0.25">
      <c r="M248" s="161"/>
      <c r="N248" s="161"/>
      <c r="O248" s="161"/>
      <c r="P248" s="161"/>
    </row>
    <row r="249" spans="13:16" s="43" customFormat="1" ht="15" customHeight="1" x14ac:dyDescent="0.25">
      <c r="M249" s="161"/>
      <c r="N249" s="161"/>
      <c r="O249" s="161"/>
      <c r="P249" s="161"/>
    </row>
    <row r="250" spans="13:16" s="43" customFormat="1" ht="15" customHeight="1" x14ac:dyDescent="0.25">
      <c r="M250" s="161"/>
      <c r="N250" s="161"/>
      <c r="O250" s="161"/>
      <c r="P250" s="161"/>
    </row>
    <row r="251" spans="13:16" s="43" customFormat="1" ht="15" customHeight="1" x14ac:dyDescent="0.25">
      <c r="M251" s="161"/>
      <c r="N251" s="161"/>
      <c r="O251" s="161"/>
      <c r="P251" s="161"/>
    </row>
    <row r="252" spans="13:16" s="43" customFormat="1" ht="15" customHeight="1" x14ac:dyDescent="0.25">
      <c r="M252" s="161"/>
      <c r="N252" s="161"/>
      <c r="O252" s="161"/>
      <c r="P252" s="161"/>
    </row>
    <row r="253" spans="13:16" s="43" customFormat="1" ht="15" customHeight="1" x14ac:dyDescent="0.25">
      <c r="M253" s="161"/>
      <c r="N253" s="161"/>
      <c r="O253" s="161"/>
      <c r="P253" s="161"/>
    </row>
    <row r="254" spans="13:16" s="43" customFormat="1" ht="15" customHeight="1" x14ac:dyDescent="0.25">
      <c r="M254" s="161"/>
      <c r="N254" s="161"/>
      <c r="O254" s="161"/>
      <c r="P254" s="161"/>
    </row>
    <row r="255" spans="13:16" s="43" customFormat="1" ht="15" customHeight="1" x14ac:dyDescent="0.25">
      <c r="M255" s="161"/>
      <c r="N255" s="161"/>
      <c r="O255" s="161"/>
      <c r="P255" s="161"/>
    </row>
    <row r="256" spans="13:16" s="43" customFormat="1" ht="15" customHeight="1" x14ac:dyDescent="0.25">
      <c r="M256" s="161"/>
      <c r="N256" s="161"/>
      <c r="O256" s="161"/>
      <c r="P256" s="161"/>
    </row>
    <row r="257" spans="13:16" s="43" customFormat="1" ht="15" customHeight="1" x14ac:dyDescent="0.25">
      <c r="M257" s="161"/>
      <c r="N257" s="161"/>
      <c r="O257" s="161"/>
      <c r="P257" s="161"/>
    </row>
    <row r="258" spans="13:16" s="43" customFormat="1" ht="15" customHeight="1" x14ac:dyDescent="0.25">
      <c r="M258" s="161"/>
      <c r="N258" s="161"/>
      <c r="O258" s="161"/>
      <c r="P258" s="161"/>
    </row>
    <row r="259" spans="13:16" s="43" customFormat="1" ht="15" customHeight="1" x14ac:dyDescent="0.25">
      <c r="M259" s="161"/>
      <c r="N259" s="161"/>
      <c r="O259" s="161"/>
      <c r="P259" s="161"/>
    </row>
    <row r="260" spans="13:16" s="43" customFormat="1" ht="15" customHeight="1" x14ac:dyDescent="0.25">
      <c r="M260" s="161"/>
      <c r="N260" s="161"/>
      <c r="O260" s="161"/>
      <c r="P260" s="161"/>
    </row>
    <row r="261" spans="13:16" s="43" customFormat="1" ht="15" customHeight="1" x14ac:dyDescent="0.25">
      <c r="M261" s="161"/>
      <c r="N261" s="161"/>
      <c r="O261" s="161"/>
      <c r="P261" s="161"/>
    </row>
    <row r="262" spans="13:16" s="43" customFormat="1" ht="15" customHeight="1" x14ac:dyDescent="0.25">
      <c r="M262" s="161"/>
      <c r="N262" s="161"/>
      <c r="O262" s="161"/>
      <c r="P262" s="161"/>
    </row>
    <row r="263" spans="13:16" s="43" customFormat="1" ht="15" customHeight="1" x14ac:dyDescent="0.25">
      <c r="M263" s="161"/>
      <c r="N263" s="161"/>
      <c r="O263" s="161"/>
      <c r="P263" s="161"/>
    </row>
    <row r="264" spans="13:16" s="43" customFormat="1" ht="15" customHeight="1" x14ac:dyDescent="0.25">
      <c r="M264" s="161"/>
      <c r="N264" s="161"/>
      <c r="O264" s="161"/>
      <c r="P264" s="161"/>
    </row>
    <row r="265" spans="13:16" s="43" customFormat="1" ht="15" customHeight="1" x14ac:dyDescent="0.25">
      <c r="M265" s="161"/>
      <c r="N265" s="161"/>
      <c r="O265" s="161"/>
      <c r="P265" s="161"/>
    </row>
    <row r="266" spans="13:16" s="43" customFormat="1" ht="15" customHeight="1" x14ac:dyDescent="0.25">
      <c r="M266" s="161"/>
      <c r="N266" s="161"/>
      <c r="O266" s="161"/>
      <c r="P266" s="161"/>
    </row>
    <row r="267" spans="13:16" s="43" customFormat="1" ht="15" customHeight="1" x14ac:dyDescent="0.25">
      <c r="M267" s="161"/>
      <c r="N267" s="161"/>
      <c r="O267" s="161"/>
      <c r="P267" s="161"/>
    </row>
    <row r="268" spans="13:16" s="43" customFormat="1" ht="15" customHeight="1" x14ac:dyDescent="0.25">
      <c r="M268" s="161"/>
      <c r="N268" s="161"/>
      <c r="O268" s="161"/>
      <c r="P268" s="161"/>
    </row>
    <row r="269" spans="13:16" s="43" customFormat="1" ht="15" customHeight="1" x14ac:dyDescent="0.25">
      <c r="M269" s="161"/>
      <c r="N269" s="161"/>
      <c r="O269" s="161"/>
      <c r="P269" s="161"/>
    </row>
    <row r="270" spans="13:16" s="43" customFormat="1" ht="15" customHeight="1" x14ac:dyDescent="0.25">
      <c r="M270" s="161"/>
      <c r="N270" s="161"/>
      <c r="O270" s="161"/>
      <c r="P270" s="161"/>
    </row>
    <row r="271" spans="13:16" s="43" customFormat="1" ht="15" customHeight="1" x14ac:dyDescent="0.25">
      <c r="M271" s="161"/>
      <c r="N271" s="161"/>
      <c r="O271" s="161"/>
      <c r="P271" s="161"/>
    </row>
    <row r="272" spans="13:16" s="43" customFormat="1" ht="15" customHeight="1" x14ac:dyDescent="0.25">
      <c r="M272" s="161"/>
      <c r="N272" s="161"/>
      <c r="O272" s="161"/>
      <c r="P272" s="161"/>
    </row>
    <row r="273" spans="13:16" s="43" customFormat="1" ht="15" customHeight="1" x14ac:dyDescent="0.25">
      <c r="M273" s="161"/>
      <c r="N273" s="161"/>
      <c r="O273" s="161"/>
      <c r="P273" s="161"/>
    </row>
    <row r="274" spans="13:16" s="43" customFormat="1" ht="15" customHeight="1" x14ac:dyDescent="0.25">
      <c r="M274" s="161"/>
      <c r="N274" s="161"/>
      <c r="O274" s="161"/>
      <c r="P274" s="161"/>
    </row>
    <row r="275" spans="13:16" s="43" customFormat="1" ht="15" customHeight="1" x14ac:dyDescent="0.25">
      <c r="M275" s="161"/>
      <c r="N275" s="161"/>
      <c r="O275" s="161"/>
      <c r="P275" s="161"/>
    </row>
    <row r="276" spans="13:16" s="43" customFormat="1" ht="15" customHeight="1" x14ac:dyDescent="0.25">
      <c r="M276" s="161"/>
      <c r="N276" s="161"/>
      <c r="O276" s="161"/>
      <c r="P276" s="161"/>
    </row>
    <row r="277" spans="13:16" s="43" customFormat="1" ht="15" customHeight="1" x14ac:dyDescent="0.25">
      <c r="M277" s="161"/>
      <c r="N277" s="161"/>
      <c r="O277" s="161"/>
      <c r="P277" s="161"/>
    </row>
    <row r="278" spans="13:16" s="43" customFormat="1" ht="15" customHeight="1" x14ac:dyDescent="0.25">
      <c r="M278" s="161"/>
      <c r="N278" s="161"/>
      <c r="O278" s="161"/>
      <c r="P278" s="161"/>
    </row>
    <row r="279" spans="13:16" s="43" customFormat="1" ht="15" customHeight="1" x14ac:dyDescent="0.25">
      <c r="M279" s="161"/>
      <c r="N279" s="161"/>
      <c r="O279" s="161"/>
      <c r="P279" s="161"/>
    </row>
    <row r="280" spans="13:16" s="43" customFormat="1" ht="15" customHeight="1" x14ac:dyDescent="0.25">
      <c r="M280" s="161"/>
      <c r="N280" s="161"/>
      <c r="O280" s="161"/>
      <c r="P280" s="161"/>
    </row>
    <row r="281" spans="13:16" s="43" customFormat="1" ht="15" customHeight="1" x14ac:dyDescent="0.25">
      <c r="M281" s="161"/>
      <c r="N281" s="161"/>
      <c r="O281" s="161"/>
      <c r="P281" s="161"/>
    </row>
    <row r="282" spans="13:16" s="43" customFormat="1" ht="15" customHeight="1" x14ac:dyDescent="0.25">
      <c r="M282" s="161"/>
      <c r="N282" s="161"/>
      <c r="O282" s="161"/>
      <c r="P282" s="161"/>
    </row>
    <row r="283" spans="13:16" s="43" customFormat="1" ht="15" customHeight="1" x14ac:dyDescent="0.25">
      <c r="M283" s="161"/>
      <c r="N283" s="161"/>
      <c r="O283" s="161"/>
      <c r="P283" s="161"/>
    </row>
    <row r="284" spans="13:16" s="43" customFormat="1" ht="15" customHeight="1" x14ac:dyDescent="0.25">
      <c r="M284" s="161"/>
      <c r="N284" s="161"/>
      <c r="O284" s="161"/>
      <c r="P284" s="161"/>
    </row>
    <row r="285" spans="13:16" s="43" customFormat="1" ht="15" customHeight="1" x14ac:dyDescent="0.25">
      <c r="M285" s="161"/>
      <c r="N285" s="161"/>
      <c r="O285" s="161"/>
      <c r="P285" s="161"/>
    </row>
    <row r="286" spans="13:16" s="43" customFormat="1" ht="15" customHeight="1" x14ac:dyDescent="0.25">
      <c r="M286" s="161"/>
      <c r="N286" s="161"/>
      <c r="O286" s="161"/>
      <c r="P286" s="161"/>
    </row>
    <row r="287" spans="13:16" s="43" customFormat="1" ht="15" customHeight="1" x14ac:dyDescent="0.25">
      <c r="M287" s="161"/>
      <c r="N287" s="161"/>
      <c r="O287" s="161"/>
      <c r="P287" s="161"/>
    </row>
    <row r="288" spans="13:16" ht="15" customHeight="1" x14ac:dyDescent="0.25"/>
  </sheetData>
  <sheetProtection sheet="1" objects="1" scenarios="1"/>
  <mergeCells count="342">
    <mergeCell ref="M66:N66"/>
    <mergeCell ref="B88:D88"/>
    <mergeCell ref="E79:F79"/>
    <mergeCell ref="G79:H79"/>
    <mergeCell ref="B89:D89"/>
    <mergeCell ref="E19:F19"/>
    <mergeCell ref="G19:H19"/>
    <mergeCell ref="E22:F22"/>
    <mergeCell ref="G22:H22"/>
    <mergeCell ref="E25:F25"/>
    <mergeCell ref="G25:H25"/>
    <mergeCell ref="G42:H42"/>
    <mergeCell ref="E20:F20"/>
    <mergeCell ref="G20:H20"/>
    <mergeCell ref="E29:F29"/>
    <mergeCell ref="E30:F30"/>
    <mergeCell ref="G44:H44"/>
    <mergeCell ref="E45:F45"/>
    <mergeCell ref="G45:H45"/>
    <mergeCell ref="G46:H46"/>
    <mergeCell ref="E67:F67"/>
    <mergeCell ref="G67:H67"/>
    <mergeCell ref="M40:N40"/>
    <mergeCell ref="E40:F40"/>
    <mergeCell ref="E51:F51"/>
    <mergeCell ref="G51:H51"/>
    <mergeCell ref="M63:N63"/>
    <mergeCell ref="E54:F54"/>
    <mergeCell ref="G54:H54"/>
    <mergeCell ref="E55:F55"/>
    <mergeCell ref="G55:H55"/>
    <mergeCell ref="J62:N62"/>
    <mergeCell ref="E63:F63"/>
    <mergeCell ref="E56:F56"/>
    <mergeCell ref="G56:H56"/>
    <mergeCell ref="B53:F53"/>
    <mergeCell ref="G33:H33"/>
    <mergeCell ref="E14:F14"/>
    <mergeCell ref="G21:H21"/>
    <mergeCell ref="G40:H40"/>
    <mergeCell ref="M50:N50"/>
    <mergeCell ref="G43:H43"/>
    <mergeCell ref="E34:F34"/>
    <mergeCell ref="G34:H34"/>
    <mergeCell ref="B36:F36"/>
    <mergeCell ref="E35:F35"/>
    <mergeCell ref="E50:F50"/>
    <mergeCell ref="G50:H50"/>
    <mergeCell ref="E37:F37"/>
    <mergeCell ref="E43:F43"/>
    <mergeCell ref="B14:B16"/>
    <mergeCell ref="E26:F26"/>
    <mergeCell ref="G26:H26"/>
    <mergeCell ref="E23:F23"/>
    <mergeCell ref="G23:H23"/>
    <mergeCell ref="E24:F24"/>
    <mergeCell ref="G24:H24"/>
    <mergeCell ref="E21:F21"/>
    <mergeCell ref="E32:F32"/>
    <mergeCell ref="E12:F12"/>
    <mergeCell ref="G12:H12"/>
    <mergeCell ref="M16:N16"/>
    <mergeCell ref="O16:P16"/>
    <mergeCell ref="M13:N13"/>
    <mergeCell ref="K13:L13"/>
    <mergeCell ref="K14:L14"/>
    <mergeCell ref="M14:N14"/>
    <mergeCell ref="G14:H14"/>
    <mergeCell ref="O14:P14"/>
    <mergeCell ref="O12:P12"/>
    <mergeCell ref="O13:P13"/>
    <mergeCell ref="C15:H15"/>
    <mergeCell ref="C16:H16"/>
    <mergeCell ref="C13:D13"/>
    <mergeCell ref="E13:F13"/>
    <mergeCell ref="K16:L16"/>
    <mergeCell ref="G13:H13"/>
    <mergeCell ref="K15:L15"/>
    <mergeCell ref="M15:N15"/>
    <mergeCell ref="O15:P15"/>
    <mergeCell ref="G28:H28"/>
    <mergeCell ref="B28:F28"/>
    <mergeCell ref="G31:H31"/>
    <mergeCell ref="G32:H32"/>
    <mergeCell ref="G29:H29"/>
    <mergeCell ref="G30:H30"/>
    <mergeCell ref="G38:H38"/>
    <mergeCell ref="E31:F31"/>
    <mergeCell ref="J18:P18"/>
    <mergeCell ref="M20:N20"/>
    <mergeCell ref="O20:P20"/>
    <mergeCell ref="G18:H18"/>
    <mergeCell ref="M23:N23"/>
    <mergeCell ref="O23:P23"/>
    <mergeCell ref="G35:H35"/>
    <mergeCell ref="G36:H36"/>
    <mergeCell ref="E38:F38"/>
    <mergeCell ref="O29:P29"/>
    <mergeCell ref="O32:P32"/>
    <mergeCell ref="M33:N33"/>
    <mergeCell ref="M19:N19"/>
    <mergeCell ref="O19:P19"/>
    <mergeCell ref="E33:F33"/>
    <mergeCell ref="B18:F18"/>
    <mergeCell ref="E42:F42"/>
    <mergeCell ref="E39:F39"/>
    <mergeCell ref="G48:H48"/>
    <mergeCell ref="E57:F57"/>
    <mergeCell ref="E27:F27"/>
    <mergeCell ref="G27:H27"/>
    <mergeCell ref="M24:N24"/>
    <mergeCell ref="O24:P24"/>
    <mergeCell ref="M21:N21"/>
    <mergeCell ref="O21:P21"/>
    <mergeCell ref="M22:N22"/>
    <mergeCell ref="O22:P22"/>
    <mergeCell ref="M35:N35"/>
    <mergeCell ref="B41:F41"/>
    <mergeCell ref="O28:P28"/>
    <mergeCell ref="M31:N31"/>
    <mergeCell ref="O31:P31"/>
    <mergeCell ref="O33:P33"/>
    <mergeCell ref="G39:H39"/>
    <mergeCell ref="M30:N30"/>
    <mergeCell ref="M32:N32"/>
    <mergeCell ref="M25:N25"/>
    <mergeCell ref="O25:P25"/>
    <mergeCell ref="M29:N29"/>
    <mergeCell ref="G53:H53"/>
    <mergeCell ref="M49:N49"/>
    <mergeCell ref="O38:P38"/>
    <mergeCell ref="O40:P40"/>
    <mergeCell ref="O43:P43"/>
    <mergeCell ref="O44:P44"/>
    <mergeCell ref="O41:P41"/>
    <mergeCell ref="M42:N42"/>
    <mergeCell ref="G37:H37"/>
    <mergeCell ref="G49:H49"/>
    <mergeCell ref="M43:N43"/>
    <mergeCell ref="M44:N44"/>
    <mergeCell ref="M41:N41"/>
    <mergeCell ref="G41:H41"/>
    <mergeCell ref="B49:F49"/>
    <mergeCell ref="O63:P63"/>
    <mergeCell ref="M27:N27"/>
    <mergeCell ref="O27:P27"/>
    <mergeCell ref="O42:P42"/>
    <mergeCell ref="M36:N36"/>
    <mergeCell ref="O36:P36"/>
    <mergeCell ref="M39:N39"/>
    <mergeCell ref="O39:P39"/>
    <mergeCell ref="O60:P60"/>
    <mergeCell ref="O50:P50"/>
    <mergeCell ref="M56:N56"/>
    <mergeCell ref="O56:P56"/>
    <mergeCell ref="O49:P49"/>
    <mergeCell ref="E59:F59"/>
    <mergeCell ref="G59:H59"/>
    <mergeCell ref="O30:P30"/>
    <mergeCell ref="M37:N37"/>
    <mergeCell ref="O37:P37"/>
    <mergeCell ref="O35:P35"/>
    <mergeCell ref="J28:N28"/>
    <mergeCell ref="M34:N34"/>
    <mergeCell ref="O34:P34"/>
    <mergeCell ref="G58:H58"/>
    <mergeCell ref="B74:D74"/>
    <mergeCell ref="E74:F74"/>
    <mergeCell ref="G61:H61"/>
    <mergeCell ref="E58:F58"/>
    <mergeCell ref="E65:F65"/>
    <mergeCell ref="E62:F62"/>
    <mergeCell ref="G62:H62"/>
    <mergeCell ref="G65:H65"/>
    <mergeCell ref="E66:F66"/>
    <mergeCell ref="G66:H66"/>
    <mergeCell ref="E71:F71"/>
    <mergeCell ref="E70:F70"/>
    <mergeCell ref="E64:F64"/>
    <mergeCell ref="G64:H64"/>
    <mergeCell ref="B71:D71"/>
    <mergeCell ref="E89:F89"/>
    <mergeCell ref="G89:H89"/>
    <mergeCell ref="J89:L89"/>
    <mergeCell ref="G70:H70"/>
    <mergeCell ref="B61:F61"/>
    <mergeCell ref="E60:F60"/>
    <mergeCell ref="E44:F44"/>
    <mergeCell ref="G47:H47"/>
    <mergeCell ref="E47:F47"/>
    <mergeCell ref="B75:D75"/>
    <mergeCell ref="G71:H71"/>
    <mergeCell ref="E46:F46"/>
    <mergeCell ref="G57:H57"/>
    <mergeCell ref="B70:D70"/>
    <mergeCell ref="B73:D73"/>
    <mergeCell ref="B72:D72"/>
    <mergeCell ref="B68:H68"/>
    <mergeCell ref="E75:F75"/>
    <mergeCell ref="J68:P68"/>
    <mergeCell ref="G74:H74"/>
    <mergeCell ref="B69:D69"/>
    <mergeCell ref="G60:H60"/>
    <mergeCell ref="M47:N47"/>
    <mergeCell ref="O47:P47"/>
    <mergeCell ref="J93:K93"/>
    <mergeCell ref="M93:N93"/>
    <mergeCell ref="O93:P93"/>
    <mergeCell ref="J87:L87"/>
    <mergeCell ref="M87:N87"/>
    <mergeCell ref="O87:P87"/>
    <mergeCell ref="J90:L90"/>
    <mergeCell ref="M90:N90"/>
    <mergeCell ref="O90:P90"/>
    <mergeCell ref="J91:L91"/>
    <mergeCell ref="M89:N89"/>
    <mergeCell ref="O89:P89"/>
    <mergeCell ref="M91:N91"/>
    <mergeCell ref="O91:P91"/>
    <mergeCell ref="J88:L88"/>
    <mergeCell ref="M88:N88"/>
    <mergeCell ref="O88:P88"/>
    <mergeCell ref="B90:D90"/>
    <mergeCell ref="G91:H91"/>
    <mergeCell ref="E87:F87"/>
    <mergeCell ref="G87:H87"/>
    <mergeCell ref="B91:D91"/>
    <mergeCell ref="E91:F91"/>
    <mergeCell ref="E88:F88"/>
    <mergeCell ref="G88:H88"/>
    <mergeCell ref="E73:F73"/>
    <mergeCell ref="G73:H73"/>
    <mergeCell ref="G75:H75"/>
    <mergeCell ref="E90:F90"/>
    <mergeCell ref="G90:H90"/>
    <mergeCell ref="B86:D86"/>
    <mergeCell ref="E86:F86"/>
    <mergeCell ref="G86:H86"/>
    <mergeCell ref="B84:H84"/>
    <mergeCell ref="B82:P82"/>
    <mergeCell ref="G85:H85"/>
    <mergeCell ref="B85:D85"/>
    <mergeCell ref="O77:P77"/>
    <mergeCell ref="B79:D79"/>
    <mergeCell ref="M77:N77"/>
    <mergeCell ref="B87:D87"/>
    <mergeCell ref="C2:G2"/>
    <mergeCell ref="B6:P6"/>
    <mergeCell ref="B7:P7"/>
    <mergeCell ref="B8:G8"/>
    <mergeCell ref="I8:P9"/>
    <mergeCell ref="C12:D12"/>
    <mergeCell ref="K12:L12"/>
    <mergeCell ref="M12:N12"/>
    <mergeCell ref="H2:I2"/>
    <mergeCell ref="K2:P2"/>
    <mergeCell ref="E11:F11"/>
    <mergeCell ref="G11:H11"/>
    <mergeCell ref="M11:N11"/>
    <mergeCell ref="O11:P11"/>
    <mergeCell ref="M10:N10"/>
    <mergeCell ref="O10:P10"/>
    <mergeCell ref="C11:D11"/>
    <mergeCell ref="C10:D10"/>
    <mergeCell ref="K10:L10"/>
    <mergeCell ref="E10:F10"/>
    <mergeCell ref="G10:H10"/>
    <mergeCell ref="K11:L11"/>
    <mergeCell ref="M4:N4"/>
    <mergeCell ref="C5:K5"/>
    <mergeCell ref="M64:N64"/>
    <mergeCell ref="O64:P64"/>
    <mergeCell ref="M52:N52"/>
    <mergeCell ref="O52:P52"/>
    <mergeCell ref="J71:L71"/>
    <mergeCell ref="M71:N71"/>
    <mergeCell ref="O71:P71"/>
    <mergeCell ref="M86:N86"/>
    <mergeCell ref="O86:P86"/>
    <mergeCell ref="J86:L86"/>
    <mergeCell ref="J85:L85"/>
    <mergeCell ref="M85:N85"/>
    <mergeCell ref="O85:P85"/>
    <mergeCell ref="J84:P84"/>
    <mergeCell ref="J72:L72"/>
    <mergeCell ref="M72:N72"/>
    <mergeCell ref="O72:P72"/>
    <mergeCell ref="J73:L73"/>
    <mergeCell ref="M73:N73"/>
    <mergeCell ref="O73:P73"/>
    <mergeCell ref="J75:L75"/>
    <mergeCell ref="O57:P57"/>
    <mergeCell ref="M58:N58"/>
    <mergeCell ref="O65:P65"/>
    <mergeCell ref="E85:F85"/>
    <mergeCell ref="M75:N75"/>
    <mergeCell ref="O75:P75"/>
    <mergeCell ref="J74:L74"/>
    <mergeCell ref="E72:F72"/>
    <mergeCell ref="G72:H72"/>
    <mergeCell ref="M46:N46"/>
    <mergeCell ref="J70:L70"/>
    <mergeCell ref="M61:N61"/>
    <mergeCell ref="O61:P61"/>
    <mergeCell ref="M65:N65"/>
    <mergeCell ref="M57:N57"/>
    <mergeCell ref="M70:N70"/>
    <mergeCell ref="O70:P70"/>
    <mergeCell ref="M51:N51"/>
    <mergeCell ref="M67:N67"/>
    <mergeCell ref="M60:N60"/>
    <mergeCell ref="E69:F69"/>
    <mergeCell ref="G69:H69"/>
    <mergeCell ref="J69:L69"/>
    <mergeCell ref="M69:N69"/>
    <mergeCell ref="M74:N74"/>
    <mergeCell ref="O74:P74"/>
    <mergeCell ref="O51:P51"/>
    <mergeCell ref="B4:L4"/>
    <mergeCell ref="M26:N26"/>
    <mergeCell ref="O26:P26"/>
    <mergeCell ref="J38:N38"/>
    <mergeCell ref="O69:P69"/>
    <mergeCell ref="M48:N48"/>
    <mergeCell ref="O48:P48"/>
    <mergeCell ref="O46:P46"/>
    <mergeCell ref="O45:P45"/>
    <mergeCell ref="J45:N45"/>
    <mergeCell ref="O66:P66"/>
    <mergeCell ref="O67:P67"/>
    <mergeCell ref="O62:P62"/>
    <mergeCell ref="M59:N59"/>
    <mergeCell ref="G63:H63"/>
    <mergeCell ref="M53:N53"/>
    <mergeCell ref="O53:P53"/>
    <mergeCell ref="O58:P58"/>
    <mergeCell ref="M54:N54"/>
    <mergeCell ref="O54:P54"/>
    <mergeCell ref="O55:P55"/>
    <mergeCell ref="J55:N55"/>
    <mergeCell ref="O59:P59"/>
    <mergeCell ref="E48:F48"/>
  </mergeCells>
  <conditionalFormatting sqref="G20:H27 G43:H48 G51:H51 O57:P61 O64:P66 G70:H75 O70:P75 G86:H91 O86:P91">
    <cfRule type="expression" dxfId="63" priority="65">
      <formula>G20=0</formula>
    </cfRule>
  </conditionalFormatting>
  <conditionalFormatting sqref="G30:H35">
    <cfRule type="expression" dxfId="62" priority="59">
      <formula>G30=0</formula>
    </cfRule>
  </conditionalFormatting>
  <conditionalFormatting sqref="G38:H40">
    <cfRule type="expression" dxfId="61" priority="57">
      <formula>G38=0</formula>
    </cfRule>
  </conditionalFormatting>
  <conditionalFormatting sqref="G55:H60">
    <cfRule type="expression" dxfId="60" priority="90">
      <formula>G55=0</formula>
    </cfRule>
  </conditionalFormatting>
  <conditionalFormatting sqref="G63:H66">
    <cfRule type="expression" dxfId="59" priority="86">
      <formula>G63=0</formula>
    </cfRule>
  </conditionalFormatting>
  <conditionalFormatting sqref="O20:P27">
    <cfRule type="expression" dxfId="53" priority="2">
      <formula>O20=0</formula>
    </cfRule>
  </conditionalFormatting>
  <conditionalFormatting sqref="O30:P37">
    <cfRule type="expression" dxfId="52" priority="43">
      <formula>O30=0</formula>
    </cfRule>
  </conditionalFormatting>
  <conditionalFormatting sqref="O40:P44">
    <cfRule type="expression" dxfId="51" priority="96">
      <formula>O40=0</formula>
    </cfRule>
  </conditionalFormatting>
  <conditionalFormatting sqref="O47:P54">
    <cfRule type="expression" dxfId="50" priority="1">
      <formula>O47=0</formula>
    </cfRule>
  </conditionalFormatting>
  <dataValidations count="3">
    <dataValidation type="whole" allowBlank="1" showInputMessage="1" showErrorMessage="1" sqref="M30:M37 E20:E27 E63:E66 M40:M44 E30:E35 E55:E60 E38:E40 M64:M66 M20:M27 M57:M61 M47:M54 E43:E48 E51" xr:uid="{025280C9-CDBC-44D3-B306-DD9CFCC45742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G12:H12" xr:uid="{03FEBED7-AEB7-4AF2-A3E2-8DBC42801BD8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K10:L10" xr:uid="{6A3F4A74-1594-4384-B7B6-9C66A0D4842E}">
      <formula1>46174</formula1>
      <formula2>47848</formula2>
    </dataValidation>
  </dataValidations>
  <hyperlinks>
    <hyperlink ref="M4" r:id="rId1" display="sales@elephantplasterboard.co.nz" xr:uid="{E018AEAC-3384-4C38-BF00-A1943E74969E}"/>
    <hyperlink ref="J79" r:id="rId2" display="www.epb.co.nz" xr:uid="{602C7BEE-927B-47EC-BABE-A3E36FC9A8C7}"/>
    <hyperlink ref="E79" r:id="rId3" display="info@elephantplasterboard.co.nz" xr:uid="{AA2C26ED-2687-4ED3-9870-A169E63C3A58}"/>
  </hyperlinks>
  <printOptions horizontalCentered="1"/>
  <pageMargins left="7.874015748031496E-2" right="7.874015748031496E-2" top="7.874015748031496E-2" bottom="7.874015748031496E-2" header="0" footer="0"/>
  <pageSetup paperSize="9" scale="57" orientation="portrait" r:id="rId4"/>
  <ignoredErrors>
    <ignoredError sqref="C10:C11 G10:G11 C13 C15:C16 K15 O15 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4126D00A-6139-4042-8665-77674F23464F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11" id="{A53BE053-3698-4BFF-A3FD-194770D28579}">
            <xm:f>DROPDOWN!$I$39&lt;&gt;1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14:cfRule type="expression" priority="12" id="{95925DCB-A136-4600-A405-CFB568E54BE4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7" id="{7421F7A1-1461-4452-B158-A554289F7FBB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M10:M12</xm:sqref>
        </x14:conditionalFormatting>
        <x14:conditionalFormatting xmlns:xm="http://schemas.microsoft.com/office/excel/2006/main">
          <x14:cfRule type="expression" priority="108" id="{AD466758-0797-4C5E-8338-415ACDC7DF4E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C725C07-334E-4EDE-9B3F-513829C44302}">
          <x14:formula1>
            <xm:f>DROPDOWN!$B$12:$B$14</xm:f>
          </x14:formula1>
          <xm:sqref>K12:L12</xm:sqref>
        </x14:dataValidation>
        <x14:dataValidation type="list" allowBlank="1" showInputMessage="1" showErrorMessage="1" xr:uid="{CA3568C6-801B-4B79-8D5E-EEC955A9B42B}">
          <x14:formula1>
            <xm:f>DROPDOWN!$B$47:$B$50</xm:f>
          </x14:formula1>
          <xm:sqref>O13</xm:sqref>
        </x14:dataValidation>
        <x14:dataValidation type="list" allowBlank="1" showInputMessage="1" showErrorMessage="1" xr:uid="{591DD86B-6634-4106-AB75-CB660A29DFFE}">
          <x14:formula1>
            <xm:f>DROPDOWN!$B$53:$B$60</xm:f>
          </x14:formula1>
          <xm:sqref>K13</xm:sqref>
        </x14:dataValidation>
        <x14:dataValidation type="list" allowBlank="1" showInputMessage="1" showErrorMessage="1" xr:uid="{A06B9E00-24E6-4C41-ACDD-DA11BE6B6B1A}">
          <x14:formula1>
            <xm:f>DROPDOWN!$B$18:$B$20</xm:f>
          </x14:formula1>
          <xm:sqref>O11</xm:sqref>
        </x14:dataValidation>
        <x14:dataValidation type="list" allowBlank="1" showInputMessage="1" showErrorMessage="1" xr:uid="{A0FCC412-7E8C-43A5-8A5C-FCD6C5501B25}">
          <x14:formula1>
            <xm:f>DROPDOWN!$B$29:$B$33</xm:f>
          </x14:formula1>
          <xm:sqref>O10</xm:sqref>
        </x14:dataValidation>
        <x14:dataValidation type="list" allowBlank="1" showInputMessage="1" showErrorMessage="1" xr:uid="{57FBC1B5-ADB0-42B9-9511-171120B03566}">
          <x14:formula1>
            <xm:f>DROPDOWN!$B$36:$B$43</xm:f>
          </x14:formula1>
          <xm:sqref>K11</xm:sqref>
        </x14:dataValidation>
        <x14:dataValidation type="list" allowBlank="1" showInputMessage="1" showErrorMessage="1" xr:uid="{9DC8AA92-6C10-4BA8-AD61-30B624A9835D}">
          <x14:formula1>
            <xm:f>DROPDOWN!$B$3:$B$8</xm:f>
          </x14:formula1>
          <xm:sqref>C12</xm:sqref>
        </x14:dataValidation>
        <x14:dataValidation type="list" allowBlank="1" showInputMessage="1" showErrorMessage="1" xr:uid="{3F190FD6-3696-4F33-9055-50909914EAD9}">
          <x14:formula1>
            <xm:f>DROPDOWN!$B$23:$B$26</xm:f>
          </x14:formula1>
          <xm:sqref>O12:P12</xm:sqref>
        </x14:dataValidation>
        <x14:dataValidation type="list" allowBlank="1" showInputMessage="1" showErrorMessage="1" xr:uid="{37031232-79FA-4C34-8AAD-998B92FC7F4C}">
          <x14:formula1>
            <xm:f>DROPDOWN!$G$47:$G$49</xm:f>
          </x14:formula1>
          <xm:sqref>O16:P16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A75C-FFCF-4DA8-A35B-87ACAECAA351}">
  <sheetPr codeName="Sheet5">
    <pageSetUpPr fitToPage="1"/>
  </sheetPr>
  <dimension ref="A1:CQ176"/>
  <sheetViews>
    <sheetView zoomScale="90" zoomScaleNormal="90" workbookViewId="0">
      <selection activeCell="D14" sqref="D14"/>
    </sheetView>
  </sheetViews>
  <sheetFormatPr defaultRowHeight="15" x14ac:dyDescent="0.25"/>
  <cols>
    <col min="1" max="1" width="1.7109375" customWidth="1"/>
    <col min="2" max="2" width="18.7109375" customWidth="1"/>
    <col min="3" max="4" width="14.7109375" customWidth="1"/>
    <col min="5" max="8" width="9.7109375" customWidth="1"/>
    <col min="9" max="9" width="2.7109375" customWidth="1"/>
    <col min="10" max="10" width="18.7109375" customWidth="1"/>
    <col min="11" max="12" width="14.7109375" customWidth="1"/>
    <col min="13" max="16" width="9.7109375" style="10" customWidth="1"/>
    <col min="17" max="17" width="9.140625" style="43"/>
    <col min="18" max="18" width="9.140625" style="43" customWidth="1"/>
    <col min="19" max="19" width="9.140625" style="43"/>
    <col min="20" max="22" width="9.140625" style="43" customWidth="1"/>
    <col min="23" max="95" width="9.140625" style="43"/>
  </cols>
  <sheetData>
    <row r="1" spans="1:95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95" ht="20.100000000000001" customHeight="1" x14ac:dyDescent="0.35">
      <c r="A2" s="1"/>
      <c r="B2" s="192" t="str">
        <f>'Order Form Group 1'!B2</f>
        <v>26.07 v1</v>
      </c>
      <c r="C2" s="339" t="str">
        <f>'Order Form Group 1'!C2</f>
        <v xml:space="preserve">EPB® PLASTERBOARD ORDER FORM  </v>
      </c>
      <c r="D2" s="339"/>
      <c r="E2" s="339"/>
      <c r="F2" s="339"/>
      <c r="G2" s="339"/>
      <c r="H2" s="339" t="s">
        <v>102</v>
      </c>
      <c r="I2" s="339"/>
      <c r="J2" s="74">
        <f ca="1">_xlfn.SHEET()</f>
        <v>4</v>
      </c>
      <c r="K2" s="219" t="str">
        <f>CONCATENATE(K13,DROPDOWN!J8,K14,DROPDOWN!J9,O13)</f>
        <v xml:space="preserve">  </v>
      </c>
      <c r="L2" s="220"/>
      <c r="M2" s="220"/>
      <c r="N2" s="220"/>
      <c r="O2" s="220"/>
      <c r="P2" s="221"/>
      <c r="Q2" s="103"/>
    </row>
    <row r="3" spans="1:95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04"/>
    </row>
    <row r="4" spans="1:95" s="181" customFormat="1" ht="20.100000000000001" customHeight="1" x14ac:dyDescent="0.3">
      <c r="A4" s="175"/>
      <c r="B4" s="338" t="str">
        <f>'Order Form Group 1'!B4</f>
        <v>Please complete the below information and send to your preferred Merchant for processing  and/or  email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197" t="str">
        <f>'Order Form Group 1'!M4</f>
        <v>sales@epb.co.nz</v>
      </c>
      <c r="N4" s="197"/>
      <c r="O4" s="176"/>
      <c r="P4" s="177"/>
      <c r="Q4" s="178"/>
      <c r="R4" s="105" t="str">
        <f>'Order Form Group 1'!R4</f>
        <v xml:space="preserve">N.B  If you wish to override locked cells then unprotect the sheet     (go to 'Review' tab, then 'Unprotect Sheet' option) </v>
      </c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</row>
    <row r="5" spans="1:95" ht="12" customHeight="1" x14ac:dyDescent="0.25">
      <c r="A5" s="1"/>
      <c r="B5" s="37" t="str">
        <f>'Order Form Group 1'!B5</f>
        <v>USING THIS FORM:</v>
      </c>
      <c r="C5" s="198" t="str">
        <f>'Order Form Group 1'!C5</f>
        <v xml:space="preserve">1. Fill Ivory shaded boxes where necessary.     Light Blue shaded boxes indicate selection drop down boxes.  </v>
      </c>
      <c r="D5" s="198"/>
      <c r="E5" s="198"/>
      <c r="F5" s="198"/>
      <c r="G5" s="198"/>
      <c r="H5" s="198"/>
      <c r="I5" s="198"/>
      <c r="J5" s="198"/>
      <c r="K5" s="198"/>
      <c r="L5" s="56"/>
      <c r="M5" s="56"/>
      <c r="N5" s="56"/>
      <c r="O5" s="57"/>
      <c r="P5" s="58"/>
      <c r="Q5" s="104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</row>
    <row r="6" spans="1:95" ht="12" customHeight="1" x14ac:dyDescent="0.25">
      <c r="A6" s="1"/>
      <c r="B6" s="222" t="str">
        <f>'Order Form Group 1'!B6</f>
        <v>2. Orders requiring several locations or groupings on site,  E.g. Level 1 Walls,  Level 2  Ceilings,  Unit 1, Unit 2   etc., use the extra tabs below or a new page for each location or group.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104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1:95" ht="12" customHeight="1" x14ac:dyDescent="0.25">
      <c r="A7" s="1"/>
      <c r="B7" s="223" t="str">
        <f>'Order Form Group 1'!B7</f>
        <v xml:space="preserve">  When using the spreadsheet and If 5 or more groupings are required, it is recommended to use a new order form template as new tabs totals wont add into the Combined group totals.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10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95" ht="12" customHeight="1" x14ac:dyDescent="0.25">
      <c r="A8" s="1"/>
      <c r="B8" s="222" t="str">
        <f>'Order Form Group 1'!B8</f>
        <v>3. Save the spreadsheet as the unique Project site name or address.</v>
      </c>
      <c r="C8" s="222"/>
      <c r="D8" s="222"/>
      <c r="E8" s="222"/>
      <c r="F8" s="222"/>
      <c r="G8" s="222"/>
      <c r="H8" s="57"/>
      <c r="I8" s="224" t="str">
        <f>'Order Form Group 1'!I8</f>
        <v xml:space="preserve">N.B.  All orders are subject to the Merchant and EPNZ Limited  confirmation. </v>
      </c>
      <c r="J8" s="224"/>
      <c r="K8" s="224"/>
      <c r="L8" s="224"/>
      <c r="M8" s="224"/>
      <c r="N8" s="224"/>
      <c r="O8" s="224"/>
      <c r="P8" s="224"/>
      <c r="Q8" s="104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</row>
    <row r="9" spans="1:95" ht="3.6" customHeight="1" x14ac:dyDescent="0.25">
      <c r="A9" s="1"/>
      <c r="B9" s="59"/>
      <c r="C9" s="59"/>
      <c r="D9" s="59"/>
      <c r="E9" s="59"/>
      <c r="F9" s="59"/>
      <c r="G9" s="59"/>
      <c r="H9" s="59"/>
      <c r="I9" s="224"/>
      <c r="J9" s="224"/>
      <c r="K9" s="224"/>
      <c r="L9" s="224"/>
      <c r="M9" s="224"/>
      <c r="N9" s="224"/>
      <c r="O9" s="224"/>
      <c r="P9" s="224"/>
      <c r="Q9" s="104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</row>
    <row r="10" spans="1:95" ht="20.100000000000001" customHeight="1" x14ac:dyDescent="0.25">
      <c r="A10" s="1"/>
      <c r="B10" s="16" t="s">
        <v>4</v>
      </c>
      <c r="C10" s="225" t="str">
        <f>IF('Order Form Group 1'!C10="","",'Order Form Group 1'!C10)</f>
        <v/>
      </c>
      <c r="D10" s="225"/>
      <c r="E10" s="217" t="s">
        <v>5</v>
      </c>
      <c r="F10" s="217"/>
      <c r="G10" s="225" t="str">
        <f>IF('Order Form Group 1'!G10="","",'Order Form Group 1'!G10)</f>
        <v/>
      </c>
      <c r="H10" s="229"/>
      <c r="I10" s="4"/>
      <c r="J10" s="15" t="str">
        <f>IF(OR(C12=DROPDOWN!B4,C12=DROPDOWN!B7),"PICK UP DATE:","DELIVERY DATE:")</f>
        <v>DELIVERY DATE:</v>
      </c>
      <c r="K10" s="226"/>
      <c r="L10" s="226"/>
      <c r="M10" s="241" t="str">
        <f>IF(OR(C12=DROPDOWN!B4,C12=DROPDOWN!B7),"PICK UP TIME:","DELIVERY TIME:")</f>
        <v>DELIVERY TIME:</v>
      </c>
      <c r="N10" s="241"/>
      <c r="O10" s="239" t="s">
        <v>1</v>
      </c>
      <c r="P10" s="240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</row>
    <row r="11" spans="1:95" ht="20.100000000000001" customHeight="1" x14ac:dyDescent="0.25">
      <c r="A11" s="1"/>
      <c r="B11" s="16" t="s">
        <v>111</v>
      </c>
      <c r="C11" s="235" t="str">
        <f>IF('Order Form Group 1'!C11="","",'Order Form Group 1'!C11)</f>
        <v/>
      </c>
      <c r="D11" s="235"/>
      <c r="E11" s="217" t="s">
        <v>6</v>
      </c>
      <c r="F11" s="217"/>
      <c r="G11" s="225" t="str">
        <f>IF('Order Form Group 1'!G11="","",'Order Form Group 1'!G11)</f>
        <v/>
      </c>
      <c r="H11" s="229"/>
      <c r="I11" s="4"/>
      <c r="J11" s="15" t="s">
        <v>128</v>
      </c>
      <c r="K11" s="239" t="s">
        <v>1</v>
      </c>
      <c r="L11" s="239"/>
      <c r="M11" s="241" t="s">
        <v>7</v>
      </c>
      <c r="N11" s="241"/>
      <c r="O11" s="239" t="s">
        <v>1</v>
      </c>
      <c r="P11" s="240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</row>
    <row r="12" spans="1:95" ht="20.100000000000001" customHeight="1" x14ac:dyDescent="0.25">
      <c r="A12" s="1"/>
      <c r="B12" s="16" t="s">
        <v>125</v>
      </c>
      <c r="C12" s="355" t="s">
        <v>1</v>
      </c>
      <c r="D12" s="355"/>
      <c r="E12" s="217" t="s">
        <v>8</v>
      </c>
      <c r="F12" s="217"/>
      <c r="G12" s="245" t="str">
        <f>IF('Order Form Group 1'!G12="","",'Order Form Group 1'!G12)</f>
        <v/>
      </c>
      <c r="H12" s="246"/>
      <c r="I12" s="4"/>
      <c r="J12" s="15" t="s">
        <v>124</v>
      </c>
      <c r="K12" s="239" t="s">
        <v>10</v>
      </c>
      <c r="L12" s="239"/>
      <c r="M12" s="241" t="s">
        <v>11</v>
      </c>
      <c r="N12" s="241"/>
      <c r="O12" s="239" t="s">
        <v>1</v>
      </c>
      <c r="P12" s="240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</row>
    <row r="13" spans="1:95" ht="20.100000000000001" customHeight="1" x14ac:dyDescent="0.25">
      <c r="A13" s="1"/>
      <c r="B13" s="16" t="s">
        <v>0</v>
      </c>
      <c r="C13" s="225" t="str">
        <f>IF('Order Form Group 1'!C13="","",'Order Form Group 1'!C13)</f>
        <v/>
      </c>
      <c r="D13" s="225"/>
      <c r="E13" s="217" t="s">
        <v>2</v>
      </c>
      <c r="F13" s="217"/>
      <c r="G13" s="227" t="str">
        <f>IF('Order Form Group 1'!G13="","",'Order Form Group 1'!G13)</f>
        <v/>
      </c>
      <c r="H13" s="228"/>
      <c r="I13" s="4"/>
      <c r="J13" s="39" t="s">
        <v>12</v>
      </c>
      <c r="K13" s="256" t="s">
        <v>1</v>
      </c>
      <c r="L13" s="256"/>
      <c r="M13" s="267" t="s">
        <v>127</v>
      </c>
      <c r="N13" s="267"/>
      <c r="O13" s="256" t="s">
        <v>1</v>
      </c>
      <c r="P13" s="2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</row>
    <row r="14" spans="1:95" ht="20.100000000000001" customHeight="1" x14ac:dyDescent="0.25">
      <c r="A14" s="1"/>
      <c r="B14" s="236" t="s">
        <v>116</v>
      </c>
      <c r="C14" s="76" t="s">
        <v>113</v>
      </c>
      <c r="D14" s="13"/>
      <c r="E14" s="272" t="s">
        <v>114</v>
      </c>
      <c r="F14" s="272"/>
      <c r="G14" s="270"/>
      <c r="H14" s="271"/>
      <c r="I14" s="4"/>
      <c r="J14" s="70" t="s">
        <v>126</v>
      </c>
      <c r="K14" s="268"/>
      <c r="L14" s="268"/>
      <c r="M14" s="269" t="s">
        <v>139</v>
      </c>
      <c r="N14" s="269"/>
      <c r="O14" s="230"/>
      <c r="P14" s="231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</row>
    <row r="15" spans="1:95" ht="20.100000000000001" customHeight="1" x14ac:dyDescent="0.25">
      <c r="A15" s="1"/>
      <c r="B15" s="237"/>
      <c r="C15" s="242" t="str">
        <f>IF('Order Form Group 1'!C15="","",'Order Form Group 1'!C15)</f>
        <v/>
      </c>
      <c r="D15" s="242"/>
      <c r="E15" s="242"/>
      <c r="F15" s="242"/>
      <c r="G15" s="242"/>
      <c r="H15" s="243"/>
      <c r="I15" s="5"/>
      <c r="J15" s="15" t="s">
        <v>3</v>
      </c>
      <c r="K15" s="225" t="str">
        <f>IF('Order Form Group 1'!K15="","",'Order Form Group 1'!K15)</f>
        <v/>
      </c>
      <c r="L15" s="225"/>
      <c r="M15" s="241" t="s">
        <v>115</v>
      </c>
      <c r="N15" s="241"/>
      <c r="O15" s="225" t="str">
        <f>IF('Order Form Group 1'!O15="","",'Order Form Group 1'!O15)</f>
        <v/>
      </c>
      <c r="P15" s="229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</row>
    <row r="16" spans="1:95" ht="20.100000000000001" customHeight="1" x14ac:dyDescent="0.25">
      <c r="A16" s="1"/>
      <c r="B16" s="238"/>
      <c r="C16" s="230" t="str">
        <f>IF('Order Form Group 1'!C16="","",'Order Form Group 1'!C16)</f>
        <v/>
      </c>
      <c r="D16" s="230"/>
      <c r="E16" s="230"/>
      <c r="F16" s="230"/>
      <c r="G16" s="230"/>
      <c r="H16" s="231"/>
      <c r="I16" s="5"/>
      <c r="J16" s="15" t="s">
        <v>112</v>
      </c>
      <c r="K16" s="225"/>
      <c r="L16" s="225"/>
      <c r="M16" s="241" t="s">
        <v>152</v>
      </c>
      <c r="N16" s="241"/>
      <c r="O16" s="239"/>
      <c r="P16" s="240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</row>
    <row r="17" spans="1:30" ht="4.9000000000000004" customHeight="1" x14ac:dyDescent="0.25">
      <c r="A17" s="1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2"/>
      <c r="N17" s="2"/>
      <c r="O17" s="2"/>
      <c r="P17" s="2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</row>
    <row r="18" spans="1:30" ht="20.100000000000001" customHeight="1" x14ac:dyDescent="0.25">
      <c r="A18" s="1"/>
      <c r="B18" s="247" t="str">
        <f>'Order Form Group 1'!B18</f>
        <v>10mm  EPB®  Standard</v>
      </c>
      <c r="C18" s="247"/>
      <c r="D18" s="247"/>
      <c r="E18" s="247"/>
      <c r="F18" s="247"/>
      <c r="G18" s="247" t="s">
        <v>13</v>
      </c>
      <c r="H18" s="247"/>
      <c r="I18" s="8"/>
      <c r="J18" s="273" t="str">
        <f>'Order Form Group 1'!J18</f>
        <v>10mm  EPB  CeilingSmart®  :      Spans 600mm centre ceiling battens</v>
      </c>
      <c r="K18" s="273"/>
      <c r="L18" s="273"/>
      <c r="M18" s="273"/>
      <c r="N18" s="273"/>
      <c r="O18" s="273"/>
      <c r="P18" s="273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</row>
    <row r="19" spans="1:30" ht="20.100000000000001" customHeight="1" x14ac:dyDescent="0.25">
      <c r="A19" s="1"/>
      <c r="B19" s="17" t="str">
        <f>'Order Form Group 1'!B19</f>
        <v>EPB® SKU</v>
      </c>
      <c r="C19" s="17" t="str">
        <f>'Order Form Group 1'!C19</f>
        <v>LENGTH</v>
      </c>
      <c r="D19" s="17" t="str">
        <f>'Order Form Group 1'!D19</f>
        <v>EDGE TYPE</v>
      </c>
      <c r="E19" s="352" t="str">
        <f>'Order Form Group 1'!E19</f>
        <v>SHEET QTY</v>
      </c>
      <c r="F19" s="352">
        <f>'Order Form Group 1'!F19</f>
        <v>0</v>
      </c>
      <c r="G19" s="261" t="str">
        <f>'Order Form Group 1'!G19</f>
        <v xml:space="preserve">   M²</v>
      </c>
      <c r="H19" s="261">
        <f>'Order Form Group 1'!H19</f>
        <v>0</v>
      </c>
      <c r="I19" s="9"/>
      <c r="J19" s="17" t="str">
        <f>'Order Form Group 1'!J19</f>
        <v>EPB® SKU</v>
      </c>
      <c r="K19" s="17" t="str">
        <f>'Order Form Group 1'!K19</f>
        <v>LENGTH</v>
      </c>
      <c r="L19" s="17" t="str">
        <f>'Order Form Group 1'!L19</f>
        <v>EDGE TYPE</v>
      </c>
      <c r="M19" s="360" t="str">
        <f>'Order Form Group 1'!M19</f>
        <v>SHEET QTY</v>
      </c>
      <c r="N19" s="360">
        <f>'Order Form Group 1'!N19</f>
        <v>0</v>
      </c>
      <c r="O19" s="261" t="str">
        <f>'Order Form Group 1'!O19</f>
        <v xml:space="preserve">   M²</v>
      </c>
      <c r="P19" s="261">
        <f>'Order Form Group 1'!P19</f>
        <v>0</v>
      </c>
      <c r="S19" s="157"/>
      <c r="T19" s="157"/>
      <c r="AB19" s="157"/>
      <c r="AC19" s="157"/>
      <c r="AD19" s="157"/>
    </row>
    <row r="20" spans="1:30" ht="20.100000000000001" customHeight="1" x14ac:dyDescent="0.25">
      <c r="A20" s="1"/>
      <c r="B20" s="86" t="str">
        <f>'Order Form Group 1'!B20</f>
        <v>ES10N24</v>
      </c>
      <c r="C20" s="19">
        <f>'Order Form Group 1'!C20</f>
        <v>2400</v>
      </c>
      <c r="D20" s="18" t="str">
        <f>'Order Form Group 1'!D20</f>
        <v>TE/TE</v>
      </c>
      <c r="E20" s="248"/>
      <c r="F20" s="249"/>
      <c r="G20" s="205">
        <f t="shared" ref="G20:G27" si="0">(C20/1000*1.2*E20)</f>
        <v>0</v>
      </c>
      <c r="H20" s="206"/>
      <c r="I20" s="8"/>
      <c r="J20" s="86" t="str">
        <f>'Order Form Group 1'!J20</f>
        <v>EF10N24</v>
      </c>
      <c r="K20" s="19">
        <f>'Order Form Group 1'!K20</f>
        <v>2400</v>
      </c>
      <c r="L20" s="18" t="str">
        <f>'Order Form Group 1'!L20</f>
        <v>TE/TE</v>
      </c>
      <c r="M20" s="340"/>
      <c r="N20" s="340"/>
      <c r="O20" s="205">
        <f t="shared" ref="O20:O22" si="1">(K20/1000*1.2*M20)</f>
        <v>0</v>
      </c>
      <c r="P20" s="206"/>
    </row>
    <row r="21" spans="1:30" ht="20.100000000000001" customHeight="1" x14ac:dyDescent="0.25">
      <c r="A21" s="1"/>
      <c r="B21" s="86" t="str">
        <f>'Order Form Group 1'!B21</f>
        <v>ES10N27</v>
      </c>
      <c r="C21" s="19">
        <f>'Order Form Group 1'!C21</f>
        <v>2700</v>
      </c>
      <c r="D21" s="18" t="str">
        <f>'Order Form Group 1'!D21</f>
        <v>TE/TE</v>
      </c>
      <c r="E21" s="248"/>
      <c r="F21" s="249"/>
      <c r="G21" s="205">
        <f t="shared" si="0"/>
        <v>0</v>
      </c>
      <c r="H21" s="206"/>
      <c r="I21" s="8"/>
      <c r="J21" s="86" t="str">
        <f>'Order Form Group 1'!J21</f>
        <v>EF10N27</v>
      </c>
      <c r="K21" s="19">
        <f>'Order Form Group 1'!K21</f>
        <v>2700</v>
      </c>
      <c r="L21" s="18" t="str">
        <f>'Order Form Group 1'!L21</f>
        <v>TE/TE</v>
      </c>
      <c r="M21" s="340"/>
      <c r="N21" s="340"/>
      <c r="O21" s="205">
        <f t="shared" si="1"/>
        <v>0</v>
      </c>
      <c r="P21" s="206"/>
      <c r="S21" s="157"/>
      <c r="T21" s="157"/>
      <c r="AB21" s="157"/>
      <c r="AC21" s="157"/>
      <c r="AD21" s="157"/>
    </row>
    <row r="22" spans="1:30" ht="20.100000000000001" customHeight="1" x14ac:dyDescent="0.25">
      <c r="A22" s="1"/>
      <c r="B22" s="86" t="str">
        <f>'Order Form Group 1'!B22</f>
        <v>ES10N30</v>
      </c>
      <c r="C22" s="19">
        <f>'Order Form Group 1'!C22</f>
        <v>3000</v>
      </c>
      <c r="D22" s="18" t="str">
        <f>'Order Form Group 1'!D22</f>
        <v>TE/TE</v>
      </c>
      <c r="E22" s="248"/>
      <c r="F22" s="249"/>
      <c r="G22" s="205">
        <f t="shared" si="0"/>
        <v>0</v>
      </c>
      <c r="H22" s="206"/>
      <c r="I22" s="8"/>
      <c r="J22" s="86" t="str">
        <f>'Order Form Group 1'!J22</f>
        <v>EF10N30</v>
      </c>
      <c r="K22" s="19">
        <f>'Order Form Group 1'!K22</f>
        <v>3000</v>
      </c>
      <c r="L22" s="18" t="str">
        <f>'Order Form Group 1'!L22</f>
        <v>TE/TE</v>
      </c>
      <c r="M22" s="340"/>
      <c r="N22" s="340"/>
      <c r="O22" s="205">
        <f t="shared" si="1"/>
        <v>0</v>
      </c>
      <c r="P22" s="206"/>
      <c r="S22" s="157"/>
      <c r="T22" s="157"/>
      <c r="W22" s="157"/>
      <c r="X22" s="157"/>
      <c r="Y22" s="157"/>
      <c r="Z22" s="157"/>
      <c r="AA22" s="157"/>
      <c r="AB22" s="157"/>
      <c r="AC22" s="157"/>
      <c r="AD22" s="157"/>
    </row>
    <row r="23" spans="1:30" ht="20.100000000000001" customHeight="1" x14ac:dyDescent="0.25">
      <c r="A23" s="1"/>
      <c r="B23" s="86" t="str">
        <f>'Order Form Group 1'!B23</f>
        <v>ES10N33</v>
      </c>
      <c r="C23" s="19">
        <f>'Order Form Group 1'!C23</f>
        <v>3300</v>
      </c>
      <c r="D23" s="18" t="str">
        <f>'Order Form Group 1'!D23</f>
        <v>TE/TE</v>
      </c>
      <c r="E23" s="248"/>
      <c r="F23" s="249"/>
      <c r="G23" s="205">
        <f t="shared" si="0"/>
        <v>0</v>
      </c>
      <c r="H23" s="206"/>
      <c r="I23" s="8"/>
      <c r="J23" s="86" t="str">
        <f>'Order Form Group 1'!J23</f>
        <v>EF10N33</v>
      </c>
      <c r="K23" s="19">
        <f>'Order Form Group 1'!K23</f>
        <v>3300</v>
      </c>
      <c r="L23" s="18" t="str">
        <f>'Order Form Group 1'!L23</f>
        <v>TE/TE</v>
      </c>
      <c r="M23" s="340"/>
      <c r="N23" s="340"/>
      <c r="O23" s="205">
        <f t="shared" ref="O23" si="2">(K23/1000*1.2*M23)</f>
        <v>0</v>
      </c>
      <c r="P23" s="206"/>
      <c r="S23" s="157"/>
      <c r="T23" s="157"/>
      <c r="W23" s="157"/>
      <c r="X23" s="157"/>
      <c r="Y23" s="157"/>
      <c r="Z23" s="157"/>
      <c r="AA23" s="157"/>
      <c r="AB23" s="157"/>
      <c r="AC23" s="157"/>
      <c r="AD23" s="157"/>
    </row>
    <row r="24" spans="1:30" ht="20.100000000000001" customHeight="1" x14ac:dyDescent="0.25">
      <c r="A24" s="1"/>
      <c r="B24" s="86" t="str">
        <f>'Order Form Group 1'!B24</f>
        <v>ES10N36</v>
      </c>
      <c r="C24" s="19">
        <f>'Order Form Group 1'!C24</f>
        <v>3600</v>
      </c>
      <c r="D24" s="18" t="str">
        <f>'Order Form Group 1'!D24</f>
        <v>TE/TE</v>
      </c>
      <c r="E24" s="248"/>
      <c r="F24" s="249"/>
      <c r="G24" s="205">
        <f t="shared" si="0"/>
        <v>0</v>
      </c>
      <c r="H24" s="206"/>
      <c r="I24" s="8"/>
      <c r="J24" s="86" t="str">
        <f>'Order Form Group 1'!J24</f>
        <v>EF10N36</v>
      </c>
      <c r="K24" s="19">
        <f>'Order Form Group 1'!K24</f>
        <v>3600</v>
      </c>
      <c r="L24" s="18" t="str">
        <f>'Order Form Group 1'!L24</f>
        <v>TE/TE</v>
      </c>
      <c r="M24" s="340"/>
      <c r="N24" s="340"/>
      <c r="O24" s="205">
        <f>(K24/1000*1.2*M24)</f>
        <v>0</v>
      </c>
      <c r="P24" s="206"/>
      <c r="S24" s="157"/>
      <c r="T24" s="157"/>
      <c r="AB24" s="157"/>
      <c r="AC24" s="157"/>
      <c r="AD24" s="157"/>
    </row>
    <row r="25" spans="1:30" ht="20.100000000000001" customHeight="1" x14ac:dyDescent="0.25">
      <c r="A25" s="1"/>
      <c r="B25" s="86" t="str">
        <f>'Order Form Group 1'!B25</f>
        <v>ES10N42</v>
      </c>
      <c r="C25" s="19">
        <f>'Order Form Group 1'!C25</f>
        <v>4200</v>
      </c>
      <c r="D25" s="18" t="str">
        <f>'Order Form Group 1'!D25</f>
        <v>TE/TE</v>
      </c>
      <c r="E25" s="248"/>
      <c r="F25" s="249"/>
      <c r="G25" s="205">
        <f t="shared" si="0"/>
        <v>0</v>
      </c>
      <c r="H25" s="206"/>
      <c r="I25" s="8"/>
      <c r="J25" s="86" t="str">
        <f>'Order Form Group 1'!J25</f>
        <v>EF10N42</v>
      </c>
      <c r="K25" s="19">
        <f>'Order Form Group 1'!K25</f>
        <v>4200</v>
      </c>
      <c r="L25" s="18" t="str">
        <f>'Order Form Group 1'!L25</f>
        <v>TE/TE</v>
      </c>
      <c r="M25" s="340"/>
      <c r="N25" s="340"/>
      <c r="O25" s="205">
        <f>(K25/1000*1.2*M25)</f>
        <v>0</v>
      </c>
      <c r="P25" s="206"/>
    </row>
    <row r="26" spans="1:30" ht="20.100000000000001" customHeight="1" x14ac:dyDescent="0.25">
      <c r="A26" s="1"/>
      <c r="B26" s="86" t="str">
        <f>'Order Form Group 1'!B26</f>
        <v>ES10N48</v>
      </c>
      <c r="C26" s="19">
        <f>'Order Form Group 1'!C26</f>
        <v>4800</v>
      </c>
      <c r="D26" s="18" t="str">
        <f>'Order Form Group 1'!D26</f>
        <v>TE/TE</v>
      </c>
      <c r="E26" s="248"/>
      <c r="F26" s="249"/>
      <c r="G26" s="205">
        <f t="shared" si="0"/>
        <v>0</v>
      </c>
      <c r="H26" s="206"/>
      <c r="I26" s="8"/>
      <c r="J26" s="86" t="str">
        <f>'Order Form Group 1'!J26</f>
        <v>EF10N48</v>
      </c>
      <c r="K26" s="19">
        <f>'Order Form Group 1'!K26</f>
        <v>4800</v>
      </c>
      <c r="L26" s="18" t="str">
        <f>'Order Form Group 1'!L26</f>
        <v>TE/TE</v>
      </c>
      <c r="M26" s="340"/>
      <c r="N26" s="340"/>
      <c r="O26" s="205">
        <f>(K26/1000*1.2*M26)</f>
        <v>0</v>
      </c>
      <c r="P26" s="206"/>
    </row>
    <row r="27" spans="1:30" ht="20.100000000000001" customHeight="1" x14ac:dyDescent="0.25">
      <c r="A27" s="1"/>
      <c r="B27" s="87" t="str">
        <f>'Order Form Group 1'!B27</f>
        <v>ES10N60</v>
      </c>
      <c r="C27" s="20">
        <f>'Order Form Group 1'!C27</f>
        <v>6000</v>
      </c>
      <c r="D27" s="18" t="str">
        <f>'Order Form Group 1'!D27</f>
        <v>TE/TE</v>
      </c>
      <c r="E27" s="250"/>
      <c r="F27" s="251"/>
      <c r="G27" s="193">
        <f t="shared" si="0"/>
        <v>0</v>
      </c>
      <c r="H27" s="194"/>
      <c r="I27" s="8"/>
      <c r="J27" s="87" t="str">
        <f>'Order Form Group 1'!J27</f>
        <v>EF10N60</v>
      </c>
      <c r="K27" s="18">
        <f>'Order Form Group 1'!K27</f>
        <v>6000</v>
      </c>
      <c r="L27" s="18" t="str">
        <f>'Order Form Group 1'!L27</f>
        <v>TE/TE</v>
      </c>
      <c r="M27" s="351"/>
      <c r="N27" s="351"/>
      <c r="O27" s="193">
        <f>(K27/1000*1.2*M27)</f>
        <v>0</v>
      </c>
      <c r="P27" s="194"/>
    </row>
    <row r="28" spans="1:30" ht="20.100000000000001" customHeight="1" x14ac:dyDescent="0.25">
      <c r="A28" s="1"/>
      <c r="B28" s="262" t="str">
        <f>'Order Form Group 1'!B28</f>
        <v>10mm  EPB®  Standard   TE/SE</v>
      </c>
      <c r="C28" s="262"/>
      <c r="D28" s="262"/>
      <c r="E28" s="262"/>
      <c r="F28" s="262"/>
      <c r="G28" s="247" t="s">
        <v>13</v>
      </c>
      <c r="H28" s="247"/>
      <c r="I28" s="8"/>
      <c r="J28" s="247" t="str">
        <f>'Order Form Group 1'!J28</f>
        <v>13mm  EPB®  Standard</v>
      </c>
      <c r="K28" s="247"/>
      <c r="L28" s="247"/>
      <c r="M28" s="247"/>
      <c r="N28" s="247"/>
      <c r="O28" s="247" t="s">
        <v>13</v>
      </c>
      <c r="P28" s="247"/>
    </row>
    <row r="29" spans="1:30" ht="20.100000000000001" customHeight="1" x14ac:dyDescent="0.25">
      <c r="A29" s="1"/>
      <c r="B29" s="17" t="str">
        <f>'Order Form Group 1'!B29</f>
        <v>EPB® SKU</v>
      </c>
      <c r="C29" s="17" t="str">
        <f>'Order Form Group 1'!C29</f>
        <v>LENGTH</v>
      </c>
      <c r="D29" s="17" t="str">
        <f>'Order Form Group 1'!D29</f>
        <v>EDGE TYPE</v>
      </c>
      <c r="E29" s="352" t="str">
        <f>'Order Form Group 1'!E29</f>
        <v>SHEET QTY</v>
      </c>
      <c r="F29" s="352">
        <f>'Order Form Group 1'!F29</f>
        <v>0</v>
      </c>
      <c r="G29" s="261" t="str">
        <f>'Order Form Group 1'!G29</f>
        <v xml:space="preserve">   M²</v>
      </c>
      <c r="H29" s="261">
        <f>'Order Form Group 1'!H29</f>
        <v>0</v>
      </c>
      <c r="I29" s="8"/>
      <c r="J29" s="17" t="str">
        <f>'Order Form Group 1'!J29</f>
        <v>EPB® SKU</v>
      </c>
      <c r="K29" s="17" t="str">
        <f>'Order Form Group 1'!K29</f>
        <v>LENGTH</v>
      </c>
      <c r="L29" s="17" t="str">
        <f>'Order Form Group 1'!L29</f>
        <v>EDGE TYPE</v>
      </c>
      <c r="M29" s="352" t="str">
        <f>'Order Form Group 1'!M29</f>
        <v>SHEET QTY</v>
      </c>
      <c r="N29" s="352">
        <f>'Order Form Group 1'!N29</f>
        <v>0</v>
      </c>
      <c r="O29" s="244" t="str">
        <f>'Order Form Group 1'!O29</f>
        <v xml:space="preserve">   M²</v>
      </c>
      <c r="P29" s="244">
        <f>'Order Form Group 1'!P29</f>
        <v>0</v>
      </c>
    </row>
    <row r="30" spans="1:30" ht="20.100000000000001" customHeight="1" x14ac:dyDescent="0.25">
      <c r="A30" s="1"/>
      <c r="B30" s="86" t="str">
        <f>'Order Form Group 1'!B30</f>
        <v>ES10NH24</v>
      </c>
      <c r="C30" s="19">
        <f>'Order Form Group 1'!C30</f>
        <v>2400</v>
      </c>
      <c r="D30" s="90" t="str">
        <f>'Order Form Group 1'!D30</f>
        <v>TE/SE</v>
      </c>
      <c r="E30" s="248"/>
      <c r="F30" s="249"/>
      <c r="G30" s="205">
        <f t="shared" ref="G30:G35" si="3">(C30/1000*1.2*E30)</f>
        <v>0</v>
      </c>
      <c r="H30" s="206"/>
      <c r="I30" s="8"/>
      <c r="J30" s="86" t="str">
        <f>'Order Form Group 1'!J30</f>
        <v>ES13N24</v>
      </c>
      <c r="K30" s="19">
        <f>'Order Form Group 1'!K30</f>
        <v>2400</v>
      </c>
      <c r="L30" s="89" t="str">
        <f>'Order Form Group 1'!L30</f>
        <v>TE/TE</v>
      </c>
      <c r="M30" s="248"/>
      <c r="N30" s="249"/>
      <c r="O30" s="205">
        <f t="shared" ref="O30:O37" si="4">(K30/1000*1.2*M30)</f>
        <v>0</v>
      </c>
      <c r="P30" s="206"/>
    </row>
    <row r="31" spans="1:30" ht="20.100000000000001" customHeight="1" x14ac:dyDescent="0.25">
      <c r="A31" s="1"/>
      <c r="B31" s="86" t="str">
        <f>'Order Form Group 1'!B31</f>
        <v>ES10NH30</v>
      </c>
      <c r="C31" s="19">
        <f>'Order Form Group 1'!C31</f>
        <v>3000</v>
      </c>
      <c r="D31" s="90" t="str">
        <f>'Order Form Group 1'!D31</f>
        <v>TE/SE</v>
      </c>
      <c r="E31" s="248"/>
      <c r="F31" s="249"/>
      <c r="G31" s="205">
        <f t="shared" si="3"/>
        <v>0</v>
      </c>
      <c r="H31" s="206"/>
      <c r="I31" s="8"/>
      <c r="J31" s="86" t="str">
        <f>'Order Form Group 1'!J31</f>
        <v>ES13N27</v>
      </c>
      <c r="K31" s="19">
        <f>'Order Form Group 1'!K31</f>
        <v>2700</v>
      </c>
      <c r="L31" s="89" t="str">
        <f>'Order Form Group 1'!L31</f>
        <v>TE/TE</v>
      </c>
      <c r="M31" s="248"/>
      <c r="N31" s="249"/>
      <c r="O31" s="205">
        <f t="shared" si="4"/>
        <v>0</v>
      </c>
      <c r="P31" s="206"/>
    </row>
    <row r="32" spans="1:30" ht="20.100000000000001" customHeight="1" x14ac:dyDescent="0.25">
      <c r="A32" s="1"/>
      <c r="B32" s="86" t="str">
        <f>'Order Form Group 1'!B32</f>
        <v>ES10NH36</v>
      </c>
      <c r="C32" s="19">
        <f>'Order Form Group 1'!C32</f>
        <v>3600</v>
      </c>
      <c r="D32" s="90" t="str">
        <f>'Order Form Group 1'!D32</f>
        <v>TE/SE</v>
      </c>
      <c r="E32" s="248"/>
      <c r="F32" s="249"/>
      <c r="G32" s="205">
        <f t="shared" si="3"/>
        <v>0</v>
      </c>
      <c r="H32" s="206"/>
      <c r="I32" s="8"/>
      <c r="J32" s="86" t="str">
        <f>'Order Form Group 1'!J32</f>
        <v>ES13N30</v>
      </c>
      <c r="K32" s="19">
        <f>'Order Form Group 1'!K32</f>
        <v>3000</v>
      </c>
      <c r="L32" s="89" t="str">
        <f>'Order Form Group 1'!L32</f>
        <v>TE/TE</v>
      </c>
      <c r="M32" s="248"/>
      <c r="N32" s="249"/>
      <c r="O32" s="205">
        <f t="shared" si="4"/>
        <v>0</v>
      </c>
      <c r="P32" s="206"/>
    </row>
    <row r="33" spans="1:30" ht="20.100000000000001" customHeight="1" x14ac:dyDescent="0.25">
      <c r="A33" s="1"/>
      <c r="B33" s="86" t="str">
        <f>'Order Form Group 1'!B33</f>
        <v>ES10NH42</v>
      </c>
      <c r="C33" s="19">
        <f>'Order Form Group 1'!C33</f>
        <v>4200</v>
      </c>
      <c r="D33" s="90" t="str">
        <f>'Order Form Group 1'!D33</f>
        <v>TE/SE</v>
      </c>
      <c r="E33" s="248"/>
      <c r="F33" s="249"/>
      <c r="G33" s="205">
        <f t="shared" si="3"/>
        <v>0</v>
      </c>
      <c r="H33" s="206"/>
      <c r="I33" s="8"/>
      <c r="J33" s="86" t="str">
        <f>'Order Form Group 1'!J33</f>
        <v>ES13N33</v>
      </c>
      <c r="K33" s="19">
        <f>'Order Form Group 1'!K33</f>
        <v>3300</v>
      </c>
      <c r="L33" s="89" t="str">
        <f>'Order Form Group 1'!L33</f>
        <v>TE/TE</v>
      </c>
      <c r="M33" s="248"/>
      <c r="N33" s="249"/>
      <c r="O33" s="205">
        <f t="shared" si="4"/>
        <v>0</v>
      </c>
      <c r="P33" s="206"/>
    </row>
    <row r="34" spans="1:30" ht="20.100000000000001" customHeight="1" x14ac:dyDescent="0.25">
      <c r="A34" s="1"/>
      <c r="B34" s="86" t="str">
        <f>'Order Form Group 1'!B34</f>
        <v>ES10NH48</v>
      </c>
      <c r="C34" s="19">
        <f>'Order Form Group 1'!C34</f>
        <v>4800</v>
      </c>
      <c r="D34" s="90" t="str">
        <f>'Order Form Group 1'!D34</f>
        <v>TE/SE</v>
      </c>
      <c r="E34" s="248"/>
      <c r="F34" s="249"/>
      <c r="G34" s="205">
        <f t="shared" si="3"/>
        <v>0</v>
      </c>
      <c r="H34" s="206"/>
      <c r="I34" s="8"/>
      <c r="J34" s="86" t="str">
        <f>'Order Form Group 1'!J34</f>
        <v>ES13N36</v>
      </c>
      <c r="K34" s="19">
        <f>'Order Form Group 1'!K34</f>
        <v>3600</v>
      </c>
      <c r="L34" s="89" t="str">
        <f>'Order Form Group 1'!L34</f>
        <v>TE/TE</v>
      </c>
      <c r="M34" s="248"/>
      <c r="N34" s="249"/>
      <c r="O34" s="205">
        <f t="shared" si="4"/>
        <v>0</v>
      </c>
      <c r="P34" s="206"/>
    </row>
    <row r="35" spans="1:30" ht="20.100000000000001" customHeight="1" x14ac:dyDescent="0.25">
      <c r="A35" s="1"/>
      <c r="B35" s="88" t="str">
        <f>'Order Form Group 1'!B35</f>
        <v>ES10NH60</v>
      </c>
      <c r="C35" s="20">
        <f>'Order Form Group 1'!C35</f>
        <v>6000</v>
      </c>
      <c r="D35" s="90" t="str">
        <f>'Order Form Group 1'!D35</f>
        <v>TE/SE</v>
      </c>
      <c r="E35" s="250"/>
      <c r="F35" s="251"/>
      <c r="G35" s="193">
        <f t="shared" si="3"/>
        <v>0</v>
      </c>
      <c r="H35" s="194"/>
      <c r="I35" s="8"/>
      <c r="J35" s="86" t="str">
        <f>'Order Form Group 1'!J35</f>
        <v>ES13N42</v>
      </c>
      <c r="K35" s="19">
        <f>'Order Form Group 1'!K35</f>
        <v>4200</v>
      </c>
      <c r="L35" s="89" t="str">
        <f>'Order Form Group 1'!L35</f>
        <v>TE/TE</v>
      </c>
      <c r="M35" s="248"/>
      <c r="N35" s="249"/>
      <c r="O35" s="205">
        <f t="shared" si="4"/>
        <v>0</v>
      </c>
      <c r="P35" s="206"/>
    </row>
    <row r="36" spans="1:30" ht="20.100000000000001" customHeight="1" x14ac:dyDescent="0.25">
      <c r="A36" s="1"/>
      <c r="B36" s="263" t="str">
        <f>'Order Form Group 1'!B36</f>
        <v>10mm  EPB®  Standard  WIDE    TE/SE</v>
      </c>
      <c r="C36" s="263"/>
      <c r="D36" s="263"/>
      <c r="E36" s="263"/>
      <c r="F36" s="263"/>
      <c r="G36" s="258" t="s">
        <v>30</v>
      </c>
      <c r="H36" s="258"/>
      <c r="I36" s="8"/>
      <c r="J36" s="86" t="str">
        <f>'Order Form Group 1'!J36</f>
        <v>ES13N48</v>
      </c>
      <c r="K36" s="19">
        <f>'Order Form Group 1'!K36</f>
        <v>4800</v>
      </c>
      <c r="L36" s="89" t="str">
        <f>'Order Form Group 1'!L36</f>
        <v>TE/TE</v>
      </c>
      <c r="M36" s="248"/>
      <c r="N36" s="249"/>
      <c r="O36" s="205">
        <f t="shared" si="4"/>
        <v>0</v>
      </c>
      <c r="P36" s="206"/>
    </row>
    <row r="37" spans="1:30" ht="20.100000000000001" customHeight="1" x14ac:dyDescent="0.25">
      <c r="A37" s="1"/>
      <c r="B37" s="17" t="str">
        <f>'Order Form Group 1'!B37</f>
        <v>EPB® SKU</v>
      </c>
      <c r="C37" s="17" t="str">
        <f>'Order Form Group 1'!C37</f>
        <v>LENGTH</v>
      </c>
      <c r="D37" s="17" t="str">
        <f>'Order Form Group 1'!D37</f>
        <v>EDGE TYPE</v>
      </c>
      <c r="E37" s="352" t="str">
        <f>'Order Form Group 1'!E37</f>
        <v>SHEET QTY</v>
      </c>
      <c r="F37" s="352">
        <f>'Order Form Group 1'!F37</f>
        <v>0</v>
      </c>
      <c r="G37" s="261" t="str">
        <f>'Order Form Group 1'!G37</f>
        <v xml:space="preserve">   M²</v>
      </c>
      <c r="H37" s="261">
        <f>'Order Form Group 1'!H37</f>
        <v>0</v>
      </c>
      <c r="I37" s="8"/>
      <c r="J37" s="87" t="str">
        <f>'Order Form Group 1'!J37</f>
        <v>ES13N60</v>
      </c>
      <c r="K37" s="18">
        <f>'Order Form Group 1'!K37</f>
        <v>6000</v>
      </c>
      <c r="L37" s="89" t="str">
        <f>'Order Form Group 1'!L37</f>
        <v>TE/TE</v>
      </c>
      <c r="M37" s="250"/>
      <c r="N37" s="251"/>
      <c r="O37" s="193">
        <f t="shared" si="4"/>
        <v>0</v>
      </c>
      <c r="P37" s="194"/>
    </row>
    <row r="38" spans="1:30" ht="20.100000000000001" customHeight="1" x14ac:dyDescent="0.25">
      <c r="A38" s="1"/>
      <c r="B38" s="86" t="str">
        <f>'Order Form Group 1'!B38</f>
        <v>ES10WH36</v>
      </c>
      <c r="C38" s="19">
        <f>'Order Form Group 1'!C38</f>
        <v>3600</v>
      </c>
      <c r="D38" s="90" t="str">
        <f>'Order Form Group 1'!D38</f>
        <v>TE/SE</v>
      </c>
      <c r="E38" s="248"/>
      <c r="F38" s="249"/>
      <c r="G38" s="205">
        <f>(C38/1000*1.35*E38)</f>
        <v>0</v>
      </c>
      <c r="H38" s="206"/>
      <c r="I38" s="8"/>
      <c r="J38" s="201" t="str">
        <f>'Order Form Group 1'!J38</f>
        <v>13mm  EPB  BraceSmart®  &amp;  EPB  NoiseSmart®</v>
      </c>
      <c r="K38" s="201"/>
      <c r="L38" s="201"/>
      <c r="M38" s="201"/>
      <c r="N38" s="201"/>
      <c r="O38" s="201" t="s">
        <v>13</v>
      </c>
      <c r="P38" s="201"/>
    </row>
    <row r="39" spans="1:30" ht="20.100000000000001" customHeight="1" x14ac:dyDescent="0.25">
      <c r="A39" s="1"/>
      <c r="B39" s="86" t="str">
        <f>'Order Form Group 1'!B39</f>
        <v>ES10WH48</v>
      </c>
      <c r="C39" s="19">
        <f>'Order Form Group 1'!C39</f>
        <v>4800</v>
      </c>
      <c r="D39" s="90" t="str">
        <f>'Order Form Group 1'!D39</f>
        <v>TE/SE</v>
      </c>
      <c r="E39" s="248"/>
      <c r="F39" s="249"/>
      <c r="G39" s="205">
        <f>(C39/1000*1.35*E39)</f>
        <v>0</v>
      </c>
      <c r="H39" s="206"/>
      <c r="I39" s="8"/>
      <c r="J39" s="17" t="str">
        <f>'Order Form Group 1'!J39</f>
        <v>EPB® SKU</v>
      </c>
      <c r="K39" s="17" t="str">
        <f>'Order Form Group 1'!K39</f>
        <v>LENGTH</v>
      </c>
      <c r="L39" s="17" t="str">
        <f>'Order Form Group 1'!L39</f>
        <v>EDGE TYPE</v>
      </c>
      <c r="M39" s="352" t="str">
        <f>'Order Form Group 1'!M39</f>
        <v>SHEET QTY</v>
      </c>
      <c r="N39" s="352">
        <f>'Order Form Group 1'!N39</f>
        <v>0</v>
      </c>
      <c r="O39" s="261" t="str">
        <f>'Order Form Group 1'!O39</f>
        <v xml:space="preserve">   M²</v>
      </c>
      <c r="P39" s="261">
        <f>'Order Form Group 1'!P39</f>
        <v>0</v>
      </c>
    </row>
    <row r="40" spans="1:30" ht="20.100000000000001" customHeight="1" x14ac:dyDescent="0.25">
      <c r="A40" s="1"/>
      <c r="B40" s="87" t="str">
        <f>'Order Form Group 1'!B40</f>
        <v>ES10WH60</v>
      </c>
      <c r="C40" s="20">
        <f>'Order Form Group 1'!C40</f>
        <v>6000</v>
      </c>
      <c r="D40" s="90" t="str">
        <f>'Order Form Group 1'!D40</f>
        <v>TE/SE</v>
      </c>
      <c r="E40" s="250"/>
      <c r="F40" s="251"/>
      <c r="G40" s="193">
        <f>(C40/1000*1.35*E40)</f>
        <v>0</v>
      </c>
      <c r="H40" s="194"/>
      <c r="I40" s="8"/>
      <c r="J40" s="86" t="str">
        <f>'Order Form Group 1'!J40</f>
        <v>EM13N24</v>
      </c>
      <c r="K40" s="19">
        <f>'Order Form Group 1'!K40</f>
        <v>2400</v>
      </c>
      <c r="L40" s="18" t="str">
        <f>'Order Form Group 1'!L40</f>
        <v>TE/TE</v>
      </c>
      <c r="M40" s="212"/>
      <c r="N40" s="213"/>
      <c r="O40" s="205">
        <f>(K40/1000*1.2*M40)</f>
        <v>0</v>
      </c>
      <c r="P40" s="206"/>
    </row>
    <row r="41" spans="1:30" ht="20.100000000000001" customHeight="1" x14ac:dyDescent="0.25">
      <c r="A41" s="1"/>
      <c r="B41" s="201" t="str">
        <f>'Order Form Group 1'!B41</f>
        <v>10mm  EPB  BraceSmart®  &amp; EPB  NoiseSmart®</v>
      </c>
      <c r="C41" s="201"/>
      <c r="D41" s="201"/>
      <c r="E41" s="201"/>
      <c r="F41" s="201"/>
      <c r="G41" s="201" t="s">
        <v>13</v>
      </c>
      <c r="H41" s="201"/>
      <c r="I41" s="8"/>
      <c r="J41" s="86" t="str">
        <f>'Order Form Group 1'!J41</f>
        <v>EM13N27</v>
      </c>
      <c r="K41" s="19">
        <f>'Order Form Group 1'!K41</f>
        <v>2700</v>
      </c>
      <c r="L41" s="18" t="str">
        <f>'Order Form Group 1'!L41</f>
        <v>TE/TE</v>
      </c>
      <c r="M41" s="212"/>
      <c r="N41" s="213"/>
      <c r="O41" s="205">
        <f>(K41/1000*1.2*M41)</f>
        <v>0</v>
      </c>
      <c r="P41" s="206"/>
    </row>
    <row r="42" spans="1:30" ht="20.100000000000001" customHeight="1" x14ac:dyDescent="0.25">
      <c r="A42" s="1"/>
      <c r="B42" s="17" t="str">
        <f>'Order Form Group 1'!B42</f>
        <v>EPB® SKU</v>
      </c>
      <c r="C42" s="17" t="str">
        <f>'Order Form Group 1'!C42</f>
        <v>LENGTH</v>
      </c>
      <c r="D42" s="17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61" t="str">
        <f>'Order Form Group 1'!G42</f>
        <v xml:space="preserve">   M²</v>
      </c>
      <c r="H42" s="261">
        <f>'Order Form Group 1'!H42</f>
        <v>0</v>
      </c>
      <c r="I42" s="8"/>
      <c r="J42" s="86" t="str">
        <f>'Order Form Group 1'!J42</f>
        <v>EM13N30</v>
      </c>
      <c r="K42" s="19">
        <f>'Order Form Group 1'!K42</f>
        <v>3000</v>
      </c>
      <c r="L42" s="18" t="str">
        <f>'Order Form Group 1'!L42</f>
        <v>TE/TE</v>
      </c>
      <c r="M42" s="212"/>
      <c r="N42" s="213"/>
      <c r="O42" s="205">
        <f>(K42/1000*1.2*M42)</f>
        <v>0</v>
      </c>
      <c r="P42" s="206"/>
    </row>
    <row r="43" spans="1:30" ht="20.100000000000001" customHeight="1" x14ac:dyDescent="0.25">
      <c r="A43" s="1"/>
      <c r="B43" s="86" t="str">
        <f>'Order Form Group 1'!B43</f>
        <v>EM10N24</v>
      </c>
      <c r="C43" s="19">
        <f>'Order Form Group 1'!C43</f>
        <v>2400</v>
      </c>
      <c r="D43" s="18" t="str">
        <f>'Order Form Group 1'!D43</f>
        <v>TE/TE</v>
      </c>
      <c r="E43" s="212"/>
      <c r="F43" s="213"/>
      <c r="G43" s="205">
        <f t="shared" ref="G43:G47" si="5">(C43/1000*1.2*E43)</f>
        <v>0</v>
      </c>
      <c r="H43" s="206"/>
      <c r="I43" s="8"/>
      <c r="J43" s="86" t="str">
        <f>'Order Form Group 1'!J43</f>
        <v>EM13N33</v>
      </c>
      <c r="K43" s="19">
        <f>'Order Form Group 1'!K43</f>
        <v>3300</v>
      </c>
      <c r="L43" s="18" t="str">
        <f>'Order Form Group 1'!L43</f>
        <v>TE/TE</v>
      </c>
      <c r="M43" s="212"/>
      <c r="N43" s="213"/>
      <c r="O43" s="205">
        <f>(K43/1000*1.2*M43)</f>
        <v>0</v>
      </c>
      <c r="P43" s="206"/>
    </row>
    <row r="44" spans="1:30" ht="20.100000000000001" customHeight="1" x14ac:dyDescent="0.25">
      <c r="A44" s="1"/>
      <c r="B44" s="86" t="str">
        <f>'Order Form Group 1'!B44</f>
        <v>EM10N27</v>
      </c>
      <c r="C44" s="19">
        <f>'Order Form Group 1'!C44</f>
        <v>2700</v>
      </c>
      <c r="D44" s="18" t="str">
        <f>'Order Form Group 1'!D44</f>
        <v>TE/TE</v>
      </c>
      <c r="E44" s="212"/>
      <c r="F44" s="213"/>
      <c r="G44" s="205">
        <f t="shared" si="5"/>
        <v>0</v>
      </c>
      <c r="H44" s="206"/>
      <c r="I44" s="8"/>
      <c r="J44" s="87" t="str">
        <f>'Order Form Group 1'!J44</f>
        <v>EM13N36</v>
      </c>
      <c r="K44" s="20">
        <f>'Order Form Group 1'!K44</f>
        <v>3600</v>
      </c>
      <c r="L44" s="18" t="str">
        <f>'Order Form Group 1'!L44</f>
        <v>TE/TE</v>
      </c>
      <c r="M44" s="274"/>
      <c r="N44" s="275"/>
      <c r="O44" s="193">
        <f>(K44/1000*1.2*M44)</f>
        <v>0</v>
      </c>
      <c r="P44" s="194"/>
    </row>
    <row r="45" spans="1:30" ht="20.100000000000001" customHeight="1" x14ac:dyDescent="0.25">
      <c r="A45" s="1"/>
      <c r="B45" s="86" t="str">
        <f>'Order Form Group 1'!B45</f>
        <v>EM10N30</v>
      </c>
      <c r="C45" s="19">
        <f>'Order Form Group 1'!C45</f>
        <v>3000</v>
      </c>
      <c r="D45" s="18" t="str">
        <f>'Order Form Group 1'!D45</f>
        <v>TE/TE</v>
      </c>
      <c r="E45" s="212"/>
      <c r="F45" s="213"/>
      <c r="G45" s="205">
        <f t="shared" si="5"/>
        <v>0</v>
      </c>
      <c r="H45" s="206"/>
      <c r="I45" s="8"/>
      <c r="J45" s="200" t="str">
        <f>'Order Form Group 1'!J45</f>
        <v>10mm  EPB  FireSmart®</v>
      </c>
      <c r="K45" s="200"/>
      <c r="L45" s="200"/>
      <c r="M45" s="200"/>
      <c r="N45" s="200"/>
      <c r="O45" s="200" t="s">
        <v>13</v>
      </c>
      <c r="P45" s="200"/>
    </row>
    <row r="46" spans="1:30" ht="20.100000000000001" customHeight="1" x14ac:dyDescent="0.25">
      <c r="A46" s="1"/>
      <c r="B46" s="86" t="str">
        <f>'Order Form Group 1'!B46</f>
        <v>EM10N36</v>
      </c>
      <c r="C46" s="19">
        <f>'Order Form Group 1'!C46</f>
        <v>3600</v>
      </c>
      <c r="D46" s="18" t="str">
        <f>'Order Form Group 1'!D46</f>
        <v>TE/TE</v>
      </c>
      <c r="E46" s="212"/>
      <c r="F46" s="213"/>
      <c r="G46" s="205">
        <f t="shared" si="5"/>
        <v>0</v>
      </c>
      <c r="H46" s="206"/>
      <c r="I46" s="8"/>
      <c r="J46" s="17" t="str">
        <f>'Order Form Group 1'!J46</f>
        <v>EPB® SKU</v>
      </c>
      <c r="K46" s="17" t="str">
        <f>'Order Form Group 1'!K46</f>
        <v>LENGTH</v>
      </c>
      <c r="L46" s="17" t="str">
        <f>'Order Form Group 1'!L46</f>
        <v>EDGE TYPE</v>
      </c>
      <c r="M46" s="352" t="str">
        <f>'Order Form Group 1'!M46</f>
        <v>SHEET QTY</v>
      </c>
      <c r="N46" s="352">
        <f>'Order Form Group 1'!N46</f>
        <v>0</v>
      </c>
      <c r="O46" s="261" t="str">
        <f>'Order Form Group 1'!O46</f>
        <v xml:space="preserve">   M²</v>
      </c>
      <c r="P46" s="261">
        <f>'Order Form Group 1'!P46</f>
        <v>0</v>
      </c>
    </row>
    <row r="47" spans="1:30" ht="20.100000000000001" customHeight="1" thickBot="1" x14ac:dyDescent="0.3">
      <c r="A47" s="1"/>
      <c r="B47" s="95" t="str">
        <f>'Order Form Group 1'!B47</f>
        <v>EM10N48</v>
      </c>
      <c r="C47" s="96">
        <f>'Order Form Group 1'!C47</f>
        <v>4800</v>
      </c>
      <c r="D47" s="96" t="str">
        <f>'Order Form Group 1'!D47</f>
        <v>TE/TE</v>
      </c>
      <c r="E47" s="309"/>
      <c r="F47" s="310"/>
      <c r="G47" s="307">
        <f t="shared" si="5"/>
        <v>0</v>
      </c>
      <c r="H47" s="308"/>
      <c r="I47" s="8"/>
      <c r="J47" s="86" t="str">
        <f>'Order Form Group 1'!J47</f>
        <v>EF10N24</v>
      </c>
      <c r="K47" s="19">
        <f>'Order Form Group 1'!K47</f>
        <v>2400</v>
      </c>
      <c r="L47" s="18" t="str">
        <f>'Order Form Group 1'!L47</f>
        <v>TE/TE</v>
      </c>
      <c r="M47" s="347"/>
      <c r="N47" s="347"/>
      <c r="O47" s="205">
        <f t="shared" ref="O47:O54" si="6">(K47/1000*1.2*M47)</f>
        <v>0</v>
      </c>
      <c r="P47" s="206"/>
    </row>
    <row r="48" spans="1:30" ht="20.100000000000001" customHeight="1" x14ac:dyDescent="0.25">
      <c r="A48" s="1"/>
      <c r="B48" s="87" t="str">
        <f>'Order Form Group 1'!B48</f>
        <v>EM10NH48</v>
      </c>
      <c r="C48" s="185">
        <f>'Order Form Group 1'!C48</f>
        <v>4800</v>
      </c>
      <c r="D48" s="90" t="str">
        <f>'Order Form Group 1'!D48</f>
        <v>TE/SE</v>
      </c>
      <c r="E48" s="274"/>
      <c r="F48" s="275"/>
      <c r="G48" s="193">
        <f>(C48/1000*1.2*E48)</f>
        <v>0</v>
      </c>
      <c r="H48" s="194"/>
      <c r="I48" s="8"/>
      <c r="J48" s="86" t="str">
        <f>'Order Form Group 1'!J48</f>
        <v>EF10N27</v>
      </c>
      <c r="K48" s="19">
        <f>'Order Form Group 1'!K48</f>
        <v>2700</v>
      </c>
      <c r="L48" s="18" t="str">
        <f>'Order Form Group 1'!L48</f>
        <v>TE/TE</v>
      </c>
      <c r="M48" s="347"/>
      <c r="N48" s="347"/>
      <c r="O48" s="205">
        <f t="shared" si="6"/>
        <v>0</v>
      </c>
      <c r="P48" s="206"/>
      <c r="AC48" s="163"/>
      <c r="AD48" s="163"/>
    </row>
    <row r="49" spans="1:30" ht="20.100000000000001" customHeight="1" x14ac:dyDescent="0.25">
      <c r="A49" s="1"/>
      <c r="B49" s="264" t="str">
        <f>'Order Form Group 1'!B49</f>
        <v xml:space="preserve">10mm  EPB  BraceSmart®  &amp; EPB  NoiseSmart® WIDE TE/SE </v>
      </c>
      <c r="C49" s="264"/>
      <c r="D49" s="264"/>
      <c r="E49" s="264"/>
      <c r="F49" s="264"/>
      <c r="G49" s="254" t="s">
        <v>30</v>
      </c>
      <c r="H49" s="254"/>
      <c r="I49" s="8"/>
      <c r="J49" s="86" t="str">
        <f>'Order Form Group 1'!J49</f>
        <v>EF10N30</v>
      </c>
      <c r="K49" s="19">
        <f>'Order Form Group 1'!K49</f>
        <v>3000</v>
      </c>
      <c r="L49" s="18" t="str">
        <f>'Order Form Group 1'!L49</f>
        <v>TE/TE</v>
      </c>
      <c r="M49" s="347"/>
      <c r="N49" s="347"/>
      <c r="O49" s="205">
        <f t="shared" si="6"/>
        <v>0</v>
      </c>
      <c r="P49" s="206"/>
      <c r="AC49" s="164"/>
      <c r="AD49" s="164"/>
    </row>
    <row r="50" spans="1:30" ht="20.100000000000001" customHeight="1" x14ac:dyDescent="0.25">
      <c r="A50" s="1"/>
      <c r="B50" s="17" t="str">
        <f>'Order Form Group 1'!B50</f>
        <v>EPB® SKU</v>
      </c>
      <c r="C50" s="17" t="str">
        <f>'Order Form Group 1'!C50</f>
        <v>LENGTH</v>
      </c>
      <c r="D50" s="17" t="str">
        <f>'Order Form Group 1'!D50</f>
        <v>EDGE TYPE</v>
      </c>
      <c r="E50" s="204" t="str">
        <f>'Order Form Group 1'!E50</f>
        <v>SHEET QTY</v>
      </c>
      <c r="F50" s="204">
        <f>'Order Form Group 1'!F50</f>
        <v>0</v>
      </c>
      <c r="G50" s="261" t="str">
        <f>'Order Form Group 1'!G50</f>
        <v xml:space="preserve">   M²</v>
      </c>
      <c r="H50" s="261">
        <f>'Order Form Group 1'!H50</f>
        <v>0</v>
      </c>
      <c r="I50" s="8"/>
      <c r="J50" s="86" t="str">
        <f>'Order Form Group 1'!J50</f>
        <v>EF10N33</v>
      </c>
      <c r="K50" s="19">
        <f>'Order Form Group 1'!K50</f>
        <v>3300</v>
      </c>
      <c r="L50" s="18" t="str">
        <f>'Order Form Group 1'!L50</f>
        <v>TE/TE</v>
      </c>
      <c r="M50" s="347"/>
      <c r="N50" s="347"/>
      <c r="O50" s="205">
        <f t="shared" si="6"/>
        <v>0</v>
      </c>
      <c r="P50" s="206"/>
      <c r="AC50" s="164"/>
      <c r="AD50" s="164"/>
    </row>
    <row r="51" spans="1:30" ht="20.100000000000001" customHeight="1" x14ac:dyDescent="0.25">
      <c r="A51" s="1"/>
      <c r="B51" s="86" t="str">
        <f>'Order Form Group 1'!B51</f>
        <v>EM10WH48</v>
      </c>
      <c r="C51" s="186">
        <f>'Order Form Group 1'!C51</f>
        <v>4800</v>
      </c>
      <c r="D51" s="172" t="str">
        <f>'Order Form Group 1'!D51</f>
        <v>TE/SE</v>
      </c>
      <c r="E51" s="367"/>
      <c r="F51" s="368"/>
      <c r="G51" s="205">
        <f>(C51/1000*1.35*E51)</f>
        <v>0</v>
      </c>
      <c r="H51" s="206"/>
      <c r="I51" s="8"/>
      <c r="J51" s="86" t="str">
        <f>'Order Form Group 1'!J51</f>
        <v>EF10N36</v>
      </c>
      <c r="K51" s="19">
        <f>'Order Form Group 1'!K51</f>
        <v>3600</v>
      </c>
      <c r="L51" s="18" t="str">
        <f>'Order Form Group 1'!L51</f>
        <v>TE/TE</v>
      </c>
      <c r="M51" s="347"/>
      <c r="N51" s="347"/>
      <c r="O51" s="205">
        <f t="shared" si="6"/>
        <v>0</v>
      </c>
      <c r="P51" s="206"/>
      <c r="AC51" s="164"/>
      <c r="AD51" s="164"/>
    </row>
    <row r="52" spans="1:30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8"/>
      <c r="J52" s="86" t="str">
        <f>'Order Form Group 1'!J52</f>
        <v>EF10N42</v>
      </c>
      <c r="K52" s="19">
        <f>'Order Form Group 1'!K52</f>
        <v>4200</v>
      </c>
      <c r="L52" s="18" t="str">
        <f>'Order Form Group 1'!L52</f>
        <v>TE/TE</v>
      </c>
      <c r="M52" s="347"/>
      <c r="N52" s="347"/>
      <c r="O52" s="205">
        <f t="shared" si="6"/>
        <v>0</v>
      </c>
      <c r="P52" s="206"/>
      <c r="AC52" s="164"/>
      <c r="AD52" s="164"/>
    </row>
    <row r="53" spans="1:30" ht="20.100000000000001" customHeight="1" x14ac:dyDescent="0.25">
      <c r="A53" s="1"/>
      <c r="B53" s="211" t="str">
        <f>'Order Form Group 1'!B53</f>
        <v>10mm  EPB  AquaSmart®</v>
      </c>
      <c r="C53" s="211"/>
      <c r="D53" s="211"/>
      <c r="E53" s="211"/>
      <c r="F53" s="211"/>
      <c r="G53" s="211" t="s">
        <v>13</v>
      </c>
      <c r="H53" s="211"/>
      <c r="I53" s="8"/>
      <c r="J53" s="86" t="str">
        <f>'Order Form Group 1'!J53</f>
        <v>EF10N48</v>
      </c>
      <c r="K53" s="19">
        <f>'Order Form Group 1'!K53</f>
        <v>4800</v>
      </c>
      <c r="L53" s="18" t="str">
        <f>'Order Form Group 1'!L53</f>
        <v>TE/TE</v>
      </c>
      <c r="M53" s="347"/>
      <c r="N53" s="347"/>
      <c r="O53" s="205">
        <f t="shared" si="6"/>
        <v>0</v>
      </c>
      <c r="P53" s="206"/>
      <c r="AC53" s="164"/>
      <c r="AD53" s="164"/>
    </row>
    <row r="54" spans="1:30" ht="20.100000000000001" customHeight="1" x14ac:dyDescent="0.25">
      <c r="A54" s="1"/>
      <c r="B54" s="17" t="str">
        <f>'Order Form Group 1'!B54</f>
        <v>EPB® SKU</v>
      </c>
      <c r="C54" s="17" t="str">
        <f>'Order Form Group 1'!C54</f>
        <v>LENGTH</v>
      </c>
      <c r="D54" s="17" t="str">
        <f>'Order Form Group 1'!D54</f>
        <v>EDGE TYPE</v>
      </c>
      <c r="E54" s="352" t="str">
        <f>'Order Form Group 1'!E54</f>
        <v>SHEET QTY</v>
      </c>
      <c r="F54" s="352">
        <f>'Order Form Group 1'!F54</f>
        <v>0</v>
      </c>
      <c r="G54" s="244" t="str">
        <f>'Order Form Group 1'!G54</f>
        <v xml:space="preserve">   M²</v>
      </c>
      <c r="H54" s="244">
        <f>'Order Form Group 1'!H54</f>
        <v>0</v>
      </c>
      <c r="I54" s="8"/>
      <c r="J54" s="87" t="str">
        <f>'Order Form Group 1'!J54</f>
        <v>EF10N60</v>
      </c>
      <c r="K54" s="18">
        <f>'Order Form Group 1'!K54</f>
        <v>6000</v>
      </c>
      <c r="L54" s="18" t="str">
        <f>'Order Form Group 1'!L54</f>
        <v>TE/TE</v>
      </c>
      <c r="M54" s="348"/>
      <c r="N54" s="348"/>
      <c r="O54" s="193">
        <f t="shared" si="6"/>
        <v>0</v>
      </c>
      <c r="P54" s="194"/>
      <c r="AB54" s="164"/>
      <c r="AC54" s="164"/>
      <c r="AD54" s="164"/>
    </row>
    <row r="55" spans="1:30" ht="20.100000000000001" customHeight="1" x14ac:dyDescent="0.25">
      <c r="A55" s="1"/>
      <c r="B55" s="86" t="str">
        <f>'Order Form Group 1'!B55</f>
        <v>EA10N24</v>
      </c>
      <c r="C55" s="19">
        <f>'Order Form Group 1'!C55</f>
        <v>2400</v>
      </c>
      <c r="D55" s="18" t="str">
        <f>'Order Form Group 1'!D55</f>
        <v>TE/TE</v>
      </c>
      <c r="E55" s="209"/>
      <c r="F55" s="210"/>
      <c r="G55" s="205">
        <f t="shared" ref="G55:G60" si="7">(C55/1000*1.2*E55)</f>
        <v>0</v>
      </c>
      <c r="H55" s="206"/>
      <c r="I55" s="8"/>
      <c r="J55" s="200" t="str">
        <f>'Order Form Group 1'!J55</f>
        <v>13mm  EPB  FireSmart®</v>
      </c>
      <c r="K55" s="200"/>
      <c r="L55" s="200"/>
      <c r="M55" s="200"/>
      <c r="N55" s="200"/>
      <c r="O55" s="200" t="s">
        <v>13</v>
      </c>
      <c r="P55" s="200"/>
    </row>
    <row r="56" spans="1:30" ht="20.100000000000001" customHeight="1" x14ac:dyDescent="0.25">
      <c r="A56" s="1"/>
      <c r="B56" s="86" t="str">
        <f>'Order Form Group 1'!B56</f>
        <v>EA10N27</v>
      </c>
      <c r="C56" s="19">
        <f>'Order Form Group 1'!C56</f>
        <v>2700</v>
      </c>
      <c r="D56" s="18" t="str">
        <f>'Order Form Group 1'!D56</f>
        <v>TE/TE</v>
      </c>
      <c r="E56" s="209"/>
      <c r="F56" s="210"/>
      <c r="G56" s="205">
        <f t="shared" si="7"/>
        <v>0</v>
      </c>
      <c r="H56" s="206"/>
      <c r="I56" s="8"/>
      <c r="J56" s="17" t="str">
        <f>'Order Form Group 1'!J56</f>
        <v>EPB® SKU</v>
      </c>
      <c r="K56" s="17" t="str">
        <f>'Order Form Group 1'!K56</f>
        <v>LENGTH</v>
      </c>
      <c r="L56" s="17" t="str">
        <f>'Order Form Group 1'!L56</f>
        <v>EDGE TYPE</v>
      </c>
      <c r="M56" s="352" t="str">
        <f>'Order Form Group 1'!M56</f>
        <v>SHEET QTY</v>
      </c>
      <c r="N56" s="352">
        <f>'Order Form Group 1'!N56</f>
        <v>0</v>
      </c>
      <c r="O56" s="244" t="str">
        <f>'Order Form Group 1'!O56</f>
        <v xml:space="preserve">   M²</v>
      </c>
      <c r="P56" s="244">
        <f>'Order Form Group 1'!P56</f>
        <v>0</v>
      </c>
    </row>
    <row r="57" spans="1:30" ht="20.100000000000001" customHeight="1" x14ac:dyDescent="0.25">
      <c r="A57" s="1"/>
      <c r="B57" s="86" t="str">
        <f>'Order Form Group 1'!B57</f>
        <v>EA10N30</v>
      </c>
      <c r="C57" s="19">
        <f>'Order Form Group 1'!C57</f>
        <v>3000</v>
      </c>
      <c r="D57" s="18" t="str">
        <f>'Order Form Group 1'!D57</f>
        <v>TE/TE</v>
      </c>
      <c r="E57" s="209"/>
      <c r="F57" s="210"/>
      <c r="G57" s="205">
        <f t="shared" si="7"/>
        <v>0</v>
      </c>
      <c r="H57" s="206"/>
      <c r="I57" s="8"/>
      <c r="J57" s="86" t="str">
        <f>'Order Form Group 1'!J57</f>
        <v>EF13N24</v>
      </c>
      <c r="K57" s="19">
        <f>'Order Form Group 1'!K57</f>
        <v>2400</v>
      </c>
      <c r="L57" s="18" t="str">
        <f>'Order Form Group 1'!L57</f>
        <v>TE/TE</v>
      </c>
      <c r="M57" s="265"/>
      <c r="N57" s="266"/>
      <c r="O57" s="205">
        <f>(K57/1000*1.2*M57)</f>
        <v>0</v>
      </c>
      <c r="P57" s="206"/>
    </row>
    <row r="58" spans="1:30" ht="20.100000000000001" customHeight="1" thickBot="1" x14ac:dyDescent="0.3">
      <c r="A58" s="1"/>
      <c r="B58" s="95" t="str">
        <f>'Order Form Group 1'!B58</f>
        <v>EA10N36</v>
      </c>
      <c r="C58" s="96">
        <f>'Order Form Group 1'!C58</f>
        <v>3600</v>
      </c>
      <c r="D58" s="96" t="str">
        <f>'Order Form Group 1'!D58</f>
        <v>TE/TE</v>
      </c>
      <c r="E58" s="276"/>
      <c r="F58" s="277"/>
      <c r="G58" s="307">
        <f t="shared" si="7"/>
        <v>0</v>
      </c>
      <c r="H58" s="308"/>
      <c r="I58" s="8"/>
      <c r="J58" s="86" t="str">
        <f>'Order Form Group 1'!J58</f>
        <v>EF13N27</v>
      </c>
      <c r="K58" s="19">
        <f>'Order Form Group 1'!K58</f>
        <v>2700</v>
      </c>
      <c r="L58" s="18" t="str">
        <f>'Order Form Group 1'!L58</f>
        <v>TE/TE</v>
      </c>
      <c r="M58" s="265"/>
      <c r="N58" s="266"/>
      <c r="O58" s="205">
        <f>(K58/1000*1.2*M58)</f>
        <v>0</v>
      </c>
      <c r="P58" s="206"/>
    </row>
    <row r="59" spans="1:30" ht="20.100000000000001" customHeight="1" x14ac:dyDescent="0.25">
      <c r="A59" s="1"/>
      <c r="B59" s="184" t="str">
        <f>'Order Form Group 1'!B59</f>
        <v>EA10NH24</v>
      </c>
      <c r="C59" s="17">
        <f>'Order Form Group 1'!C59</f>
        <v>2400</v>
      </c>
      <c r="D59" s="94" t="str">
        <f>'Order Form Group 1'!D59</f>
        <v>TE/SE</v>
      </c>
      <c r="E59" s="278"/>
      <c r="F59" s="279"/>
      <c r="G59" s="282">
        <f t="shared" si="7"/>
        <v>0</v>
      </c>
      <c r="H59" s="283"/>
      <c r="I59" s="8"/>
      <c r="J59" s="86" t="str">
        <f>'Order Form Group 1'!J59</f>
        <v>EF13N30</v>
      </c>
      <c r="K59" s="19">
        <f>'Order Form Group 1'!K59</f>
        <v>3000</v>
      </c>
      <c r="L59" s="18" t="str">
        <f>'Order Form Group 1'!L59</f>
        <v>TE/TE</v>
      </c>
      <c r="M59" s="265"/>
      <c r="N59" s="266"/>
      <c r="O59" s="205">
        <f>(K59/1000*1.2*M59)</f>
        <v>0</v>
      </c>
      <c r="P59" s="206"/>
    </row>
    <row r="60" spans="1:30" ht="20.100000000000001" customHeight="1" x14ac:dyDescent="0.25">
      <c r="A60" s="1"/>
      <c r="B60" s="87" t="str">
        <f>'Order Form Group 1'!B60</f>
        <v>EA10NH48</v>
      </c>
      <c r="C60" s="185">
        <f>'Order Form Group 1'!C60</f>
        <v>4800</v>
      </c>
      <c r="D60" s="90" t="str">
        <f>'Order Form Group 1'!D60</f>
        <v>TE/SE</v>
      </c>
      <c r="E60" s="311"/>
      <c r="F60" s="312"/>
      <c r="G60" s="193">
        <f t="shared" si="7"/>
        <v>0</v>
      </c>
      <c r="H60" s="194"/>
      <c r="I60" s="8"/>
      <c r="J60" s="86" t="str">
        <f>'Order Form Group 1'!J60</f>
        <v>EF13N33</v>
      </c>
      <c r="K60" s="19">
        <f>'Order Form Group 1'!K60</f>
        <v>3300</v>
      </c>
      <c r="L60" s="18" t="str">
        <f>'Order Form Group 1'!L60</f>
        <v>TE/TE</v>
      </c>
      <c r="M60" s="265"/>
      <c r="N60" s="266"/>
      <c r="O60" s="205">
        <f>(K60/1000*1.2*M60)</f>
        <v>0</v>
      </c>
      <c r="P60" s="206"/>
    </row>
    <row r="61" spans="1:30" ht="20.100000000000001" customHeight="1" x14ac:dyDescent="0.25">
      <c r="A61" s="1"/>
      <c r="B61" s="211" t="str">
        <f>'Order Form Group 1'!B61</f>
        <v xml:space="preserve">13mm  EPB  AquaSmart®  </v>
      </c>
      <c r="C61" s="211"/>
      <c r="D61" s="211"/>
      <c r="E61" s="211"/>
      <c r="F61" s="211"/>
      <c r="G61" s="211" t="s">
        <v>13</v>
      </c>
      <c r="H61" s="211"/>
      <c r="I61" s="8"/>
      <c r="J61" s="87" t="str">
        <f>'Order Form Group 1'!J61</f>
        <v>EF13N36</v>
      </c>
      <c r="K61" s="18">
        <f>'Order Form Group 1'!K61</f>
        <v>3600</v>
      </c>
      <c r="L61" s="18" t="str">
        <f>'Order Form Group 1'!L61</f>
        <v>TE/TE</v>
      </c>
      <c r="M61" s="280"/>
      <c r="N61" s="281"/>
      <c r="O61" s="193">
        <f>(K61/1000*1.2*M61)</f>
        <v>0</v>
      </c>
      <c r="P61" s="194"/>
    </row>
    <row r="62" spans="1:30" ht="20.100000000000001" customHeight="1" x14ac:dyDescent="0.25">
      <c r="A62" s="1"/>
      <c r="B62" s="17" t="str">
        <f>'Order Form Group 1'!B62</f>
        <v>EPB® SKU</v>
      </c>
      <c r="C62" s="17" t="str">
        <f>'Order Form Group 1'!C62</f>
        <v>LENGTH</v>
      </c>
      <c r="D62" s="17" t="str">
        <f>'Order Form Group 1'!D62</f>
        <v>EDGE TYPE</v>
      </c>
      <c r="E62" s="352" t="str">
        <f>'Order Form Group 1'!E62</f>
        <v>SHEET QTY</v>
      </c>
      <c r="F62" s="352">
        <f>'Order Form Group 1'!F62</f>
        <v>0</v>
      </c>
      <c r="G62" s="244" t="str">
        <f>'Order Form Group 1'!G62</f>
        <v xml:space="preserve">   M²</v>
      </c>
      <c r="H62" s="244">
        <f>'Order Form Group 1'!H62</f>
        <v>0</v>
      </c>
      <c r="I62" s="8"/>
      <c r="J62" s="200" t="str">
        <f>'Order Form Group 1'!J62</f>
        <v>16mm  EPB  FireSmart®</v>
      </c>
      <c r="K62" s="200"/>
      <c r="L62" s="200"/>
      <c r="M62" s="200"/>
      <c r="N62" s="200"/>
      <c r="O62" s="200" t="s">
        <v>13</v>
      </c>
      <c r="P62" s="200"/>
    </row>
    <row r="63" spans="1:30" ht="20.100000000000001" customHeight="1" x14ac:dyDescent="0.25">
      <c r="A63" s="1"/>
      <c r="B63" s="86" t="str">
        <f>'Order Form Group 1'!B63</f>
        <v>EA13N24</v>
      </c>
      <c r="C63" s="19">
        <f>'Order Form Group 1'!C63</f>
        <v>2400</v>
      </c>
      <c r="D63" s="18" t="str">
        <f>'Order Form Group 1'!D63</f>
        <v>TE/TE</v>
      </c>
      <c r="E63" s="209"/>
      <c r="F63" s="210"/>
      <c r="G63" s="205">
        <f>(C63/1000*1.2*E63)</f>
        <v>0</v>
      </c>
      <c r="H63" s="206"/>
      <c r="I63" s="8"/>
      <c r="J63" s="17" t="str">
        <f>'Order Form Group 1'!J63</f>
        <v>EPB® SKU</v>
      </c>
      <c r="K63" s="17" t="str">
        <f>'Order Form Group 1'!K63</f>
        <v>LENGTH</v>
      </c>
      <c r="L63" s="17" t="str">
        <f>'Order Form Group 1'!L63</f>
        <v>EDGE TYPE</v>
      </c>
      <c r="M63" s="352" t="str">
        <f>'Order Form Group 1'!M63</f>
        <v>SHEET QTY</v>
      </c>
      <c r="N63" s="352">
        <f>'Order Form Group 1'!N63</f>
        <v>0</v>
      </c>
      <c r="O63" s="244" t="str">
        <f>'Order Form Group 1'!O63</f>
        <v xml:space="preserve">   M²</v>
      </c>
      <c r="P63" s="244">
        <f>'Order Form Group 1'!P63</f>
        <v>0</v>
      </c>
    </row>
    <row r="64" spans="1:30" ht="20.100000000000001" customHeight="1" x14ac:dyDescent="0.25">
      <c r="A64" s="1"/>
      <c r="B64" s="86" t="str">
        <f>'Order Form Group 1'!B64</f>
        <v>EA13N27</v>
      </c>
      <c r="C64" s="19">
        <f>'Order Form Group 1'!C64</f>
        <v>2700</v>
      </c>
      <c r="D64" s="18" t="str">
        <f>'Order Form Group 1'!D64</f>
        <v>TE/TE</v>
      </c>
      <c r="E64" s="209"/>
      <c r="F64" s="210"/>
      <c r="G64" s="205">
        <f>(C64/1000*1.2*E64)</f>
        <v>0</v>
      </c>
      <c r="H64" s="206"/>
      <c r="I64" s="8"/>
      <c r="J64" s="86" t="str">
        <f>'Order Form Group 1'!J64</f>
        <v>EF16N24</v>
      </c>
      <c r="K64" s="19">
        <f>'Order Form Group 1'!K64</f>
        <v>2400</v>
      </c>
      <c r="L64" s="18" t="str">
        <f>'Order Form Group 1'!L64</f>
        <v>TE/TE</v>
      </c>
      <c r="M64" s="265"/>
      <c r="N64" s="266"/>
      <c r="O64" s="205">
        <f>(K64/1000*1.2*M64)</f>
        <v>0</v>
      </c>
      <c r="P64" s="206"/>
    </row>
    <row r="65" spans="1:19" ht="20.100000000000001" customHeight="1" x14ac:dyDescent="0.25">
      <c r="A65" s="1"/>
      <c r="B65" s="86" t="str">
        <f>'Order Form Group 1'!B65</f>
        <v>EA13N30</v>
      </c>
      <c r="C65" s="19">
        <f>'Order Form Group 1'!C65</f>
        <v>3000</v>
      </c>
      <c r="D65" s="18" t="str">
        <f>'Order Form Group 1'!D65</f>
        <v>TE/TE</v>
      </c>
      <c r="E65" s="209"/>
      <c r="F65" s="210"/>
      <c r="G65" s="205">
        <f>(C65/1000*1.2*E65)</f>
        <v>0</v>
      </c>
      <c r="H65" s="206"/>
      <c r="I65" s="8"/>
      <c r="J65" s="86" t="str">
        <f>'Order Form Group 1'!J65</f>
        <v>EF16N27</v>
      </c>
      <c r="K65" s="19">
        <f>'Order Form Group 1'!K65</f>
        <v>2700</v>
      </c>
      <c r="L65" s="18" t="str">
        <f>'Order Form Group 1'!L65</f>
        <v>TE/TE</v>
      </c>
      <c r="M65" s="265"/>
      <c r="N65" s="266"/>
      <c r="O65" s="205">
        <f>(K65/1000*1.2*M65)</f>
        <v>0</v>
      </c>
      <c r="P65" s="206"/>
    </row>
    <row r="66" spans="1:19" ht="20.100000000000001" customHeight="1" x14ac:dyDescent="0.25">
      <c r="A66" s="1"/>
      <c r="B66" s="86" t="str">
        <f>'Order Form Group 1'!B66</f>
        <v>EA13N36</v>
      </c>
      <c r="C66" s="19">
        <f>'Order Form Group 1'!C66</f>
        <v>3600</v>
      </c>
      <c r="D66" s="19" t="str">
        <f>'Order Form Group 1'!D66</f>
        <v>TE/TE</v>
      </c>
      <c r="E66" s="209"/>
      <c r="F66" s="210"/>
      <c r="G66" s="205">
        <f>(C66/1000*1.2*E66)</f>
        <v>0</v>
      </c>
      <c r="H66" s="206"/>
      <c r="I66" s="8"/>
      <c r="J66" s="86" t="str">
        <f>'Order Form Group 1'!J66</f>
        <v>EF16N30</v>
      </c>
      <c r="K66" s="19">
        <f>'Order Form Group 1'!K66</f>
        <v>3000</v>
      </c>
      <c r="L66" s="19" t="str">
        <f>'Order Form Group 1'!L66</f>
        <v>TE/TE</v>
      </c>
      <c r="M66" s="265"/>
      <c r="N66" s="266"/>
      <c r="O66" s="205">
        <f>(K66/1000*1.2*M66)</f>
        <v>0</v>
      </c>
      <c r="P66" s="206"/>
    </row>
    <row r="67" spans="1:19" ht="9.6" customHeight="1" x14ac:dyDescent="0.25">
      <c r="A67" s="1"/>
      <c r="B67" s="8"/>
      <c r="C67" s="8"/>
      <c r="D67" s="8"/>
      <c r="E67" s="364"/>
      <c r="F67" s="364"/>
      <c r="G67" s="364"/>
      <c r="H67" s="364"/>
      <c r="I67" s="8"/>
      <c r="J67" s="1"/>
      <c r="K67" s="1"/>
      <c r="L67" s="1"/>
      <c r="M67" s="363"/>
      <c r="N67" s="363"/>
      <c r="O67" s="363"/>
      <c r="P67" s="363"/>
    </row>
    <row r="68" spans="1:19" ht="18" customHeight="1" x14ac:dyDescent="0.25">
      <c r="A68" s="1"/>
      <c r="B68" s="319" t="str">
        <f ca="1">CONCATENATE("Group ",_xlfn.SHEET(),"    ORDER SUMMARY")</f>
        <v>Group 4    ORDER SUMMARY</v>
      </c>
      <c r="C68" s="319"/>
      <c r="D68" s="319"/>
      <c r="E68" s="319"/>
      <c r="F68" s="319"/>
      <c r="G68" s="319"/>
      <c r="H68" s="319"/>
      <c r="I68" s="22"/>
      <c r="J68" s="319" t="str">
        <f ca="1">CONCATENATE("Group ",_xlfn.SHEET(),"    ORDER SUMMARY")</f>
        <v>Group 4    ORDER SUMMARY</v>
      </c>
      <c r="K68" s="319"/>
      <c r="L68" s="319"/>
      <c r="M68" s="319"/>
      <c r="N68" s="319"/>
      <c r="O68" s="319"/>
      <c r="P68" s="319"/>
    </row>
    <row r="69" spans="1:19" ht="20.100000000000001" customHeight="1" x14ac:dyDescent="0.25">
      <c r="A69" s="1"/>
      <c r="B69" s="216" t="s">
        <v>49</v>
      </c>
      <c r="C69" s="216"/>
      <c r="D69" s="216"/>
      <c r="E69" s="216" t="s">
        <v>16</v>
      </c>
      <c r="F69" s="216"/>
      <c r="G69" s="216" t="s">
        <v>158</v>
      </c>
      <c r="H69" s="216"/>
      <c r="I69" s="23"/>
      <c r="J69" s="216" t="s">
        <v>49</v>
      </c>
      <c r="K69" s="216"/>
      <c r="L69" s="216"/>
      <c r="M69" s="216" t="s">
        <v>16</v>
      </c>
      <c r="N69" s="216"/>
      <c r="O69" s="216" t="s">
        <v>158</v>
      </c>
      <c r="P69" s="216"/>
    </row>
    <row r="70" spans="1:19" ht="15.95" customHeight="1" x14ac:dyDescent="0.25">
      <c r="A70" s="1"/>
      <c r="B70" s="295" t="str">
        <f>'Order Form Group 1'!B70</f>
        <v>10mm EPB®  Standard</v>
      </c>
      <c r="C70" s="295"/>
      <c r="D70" s="296"/>
      <c r="E70" s="291">
        <f>SUM(E20:F27,E30:F35)</f>
        <v>0</v>
      </c>
      <c r="F70" s="292"/>
      <c r="G70" s="282">
        <f>SUM(G20:H27,G30:H35)</f>
        <v>0</v>
      </c>
      <c r="H70" s="283"/>
      <c r="I70" s="23"/>
      <c r="J70" s="315" t="str">
        <f>'Order Form Group 1'!J70</f>
        <v>10mm EPB CeilingSmart® : Spans 600mm battens</v>
      </c>
      <c r="K70" s="315"/>
      <c r="L70" s="316"/>
      <c r="M70" s="320">
        <f>SUM(M20:N27)</f>
        <v>0</v>
      </c>
      <c r="N70" s="321"/>
      <c r="O70" s="282">
        <f>SUM(O20:P27)</f>
        <v>0</v>
      </c>
      <c r="P70" s="283"/>
    </row>
    <row r="71" spans="1:19" ht="15.95" customHeight="1" x14ac:dyDescent="0.25">
      <c r="A71" s="1"/>
      <c r="B71" s="301" t="str">
        <f>'Order Form Group 1'!B71</f>
        <v>10mm EPB®  Standard   WIDE x 1350mm</v>
      </c>
      <c r="C71" s="301"/>
      <c r="D71" s="302"/>
      <c r="E71" s="293">
        <f>SUM(E38:F40)</f>
        <v>0</v>
      </c>
      <c r="F71" s="294"/>
      <c r="G71" s="282">
        <f>SUM(G38:H40)</f>
        <v>0</v>
      </c>
      <c r="H71" s="283"/>
      <c r="I71" s="23"/>
      <c r="J71" s="317" t="str">
        <f>'Order Form Group 1'!J71</f>
        <v>13mm EPB® Standard</v>
      </c>
      <c r="K71" s="317"/>
      <c r="L71" s="318"/>
      <c r="M71" s="293">
        <f>SUM(M30:N37)</f>
        <v>0</v>
      </c>
      <c r="N71" s="294"/>
      <c r="O71" s="282">
        <f>SUM(O30:P37)</f>
        <v>0</v>
      </c>
      <c r="P71" s="283"/>
    </row>
    <row r="72" spans="1:19" ht="15.95" customHeight="1" x14ac:dyDescent="0.25">
      <c r="A72" s="1"/>
      <c r="B72" s="303" t="str">
        <f>'Order Form Group 1'!B72</f>
        <v>10mm EPB BraceSmart® &amp; EPB  NoiseSmart®</v>
      </c>
      <c r="C72" s="303"/>
      <c r="D72" s="304"/>
      <c r="E72" s="202">
        <f>SUM(E43:F48)</f>
        <v>0</v>
      </c>
      <c r="F72" s="203"/>
      <c r="G72" s="282">
        <f>SUM(G43:H48)</f>
        <v>0</v>
      </c>
      <c r="H72" s="283"/>
      <c r="I72" s="23"/>
      <c r="J72" s="303" t="str">
        <f>'Order Form Group 1'!J72</f>
        <v>13mm EPB BraceSmart® &amp; EPB  NoiseSmart®</v>
      </c>
      <c r="K72" s="303"/>
      <c r="L72" s="304"/>
      <c r="M72" s="202">
        <f>SUM(M40:N44)</f>
        <v>0</v>
      </c>
      <c r="N72" s="203"/>
      <c r="O72" s="282">
        <f>SUM(O40:P44)</f>
        <v>0</v>
      </c>
      <c r="P72" s="283"/>
    </row>
    <row r="73" spans="1:19" ht="15.95" customHeight="1" x14ac:dyDescent="0.25">
      <c r="A73" s="1"/>
      <c r="B73" s="303" t="str">
        <f>'Order Form Group 1'!B73</f>
        <v>10mm EPB Brace &amp; NoiseSmart®  WIDE x 1350mm</v>
      </c>
      <c r="C73" s="303"/>
      <c r="D73" s="304"/>
      <c r="E73" s="299">
        <f>SUM(E51)</f>
        <v>0</v>
      </c>
      <c r="F73" s="300"/>
      <c r="G73" s="282">
        <f>SUM(G51)</f>
        <v>0</v>
      </c>
      <c r="H73" s="283"/>
      <c r="I73" s="23"/>
      <c r="J73" s="289" t="str">
        <f>'Order Form Group 1'!J73</f>
        <v>10mm EPB FireSmart®</v>
      </c>
      <c r="K73" s="289"/>
      <c r="L73" s="290"/>
      <c r="M73" s="297">
        <f>SUM(M47:N54)</f>
        <v>0</v>
      </c>
      <c r="N73" s="298"/>
      <c r="O73" s="282">
        <f>SUM(O47:P54)</f>
        <v>0</v>
      </c>
      <c r="P73" s="283"/>
    </row>
    <row r="74" spans="1:19" ht="15.95" customHeight="1" x14ac:dyDescent="0.25">
      <c r="A74" s="1"/>
      <c r="B74" s="287" t="str">
        <f>'Order Form Group 1'!B74</f>
        <v>10mm EPB AquaSmart®</v>
      </c>
      <c r="C74" s="287"/>
      <c r="D74" s="288"/>
      <c r="E74" s="342">
        <f>SUM(E55:F60)</f>
        <v>0</v>
      </c>
      <c r="F74" s="343"/>
      <c r="G74" s="282">
        <f>SUM(G55:H60)</f>
        <v>0</v>
      </c>
      <c r="H74" s="283"/>
      <c r="I74" s="23"/>
      <c r="J74" s="289" t="str">
        <f>'Order Form Group 1'!J74</f>
        <v>13mm EPB FireSmart®</v>
      </c>
      <c r="K74" s="289"/>
      <c r="L74" s="290"/>
      <c r="M74" s="297">
        <f>SUM(M57:N61)</f>
        <v>0</v>
      </c>
      <c r="N74" s="298"/>
      <c r="O74" s="282">
        <f>SUM(O57:P61)</f>
        <v>0</v>
      </c>
      <c r="P74" s="283"/>
    </row>
    <row r="75" spans="1:19" ht="15.95" customHeight="1" x14ac:dyDescent="0.25">
      <c r="A75" s="1"/>
      <c r="B75" s="287" t="str">
        <f>'Order Form Group 1'!B75</f>
        <v>13mm EPB AquaSmart®</v>
      </c>
      <c r="C75" s="287"/>
      <c r="D75" s="288"/>
      <c r="E75" s="305">
        <f>SUM(E63:F66)</f>
        <v>0</v>
      </c>
      <c r="F75" s="306"/>
      <c r="G75" s="282">
        <f>SUM(G63:H66)</f>
        <v>0</v>
      </c>
      <c r="H75" s="283"/>
      <c r="I75" s="23"/>
      <c r="J75" s="289" t="str">
        <f>'Order Form Group 1'!J75</f>
        <v>16mm EPB FireSmart®</v>
      </c>
      <c r="K75" s="289"/>
      <c r="L75" s="290"/>
      <c r="M75" s="297">
        <f>SUM(M64:N66)</f>
        <v>0</v>
      </c>
      <c r="N75" s="298"/>
      <c r="O75" s="282">
        <f>SUM(O64:P66)</f>
        <v>0</v>
      </c>
      <c r="P75" s="283"/>
      <c r="R75" s="107"/>
      <c r="S75" s="107"/>
    </row>
    <row r="76" spans="1:19" ht="9.6" customHeight="1" thickBot="1" x14ac:dyDescent="0.3">
      <c r="A76" s="1"/>
      <c r="B76" s="24"/>
      <c r="C76" s="24"/>
      <c r="D76" s="24"/>
      <c r="E76" s="25"/>
      <c r="F76" s="25"/>
      <c r="G76" s="12"/>
      <c r="H76" s="12"/>
      <c r="I76" s="23"/>
      <c r="J76" s="98"/>
      <c r="K76" s="98"/>
      <c r="L76" s="98"/>
      <c r="M76" s="25"/>
      <c r="N76" s="25"/>
      <c r="O76" s="12"/>
      <c r="P76" s="12"/>
    </row>
    <row r="77" spans="1:19" ht="18" customHeight="1" thickBot="1" x14ac:dyDescent="0.35">
      <c r="A77" s="1"/>
      <c r="B77" s="26"/>
      <c r="C77" s="27"/>
      <c r="D77" s="27"/>
      <c r="E77" s="27"/>
      <c r="F77" s="27"/>
      <c r="G77" s="27"/>
      <c r="H77" s="27"/>
      <c r="I77" s="27"/>
      <c r="J77" s="27"/>
      <c r="K77" s="28" t="str">
        <f ca="1">CONCATENATE("Group ",_xlfn.SHEET())</f>
        <v>Group 4</v>
      </c>
      <c r="L77" s="29" t="s">
        <v>103</v>
      </c>
      <c r="M77" s="333">
        <f>SUM(E70:F75,M70:N75)</f>
        <v>0</v>
      </c>
      <c r="N77" s="334"/>
      <c r="O77" s="331" t="str">
        <f>IF(SUM(G70:H75,O70:P75)=0,"",SUM(G70:H75,O70:P75))</f>
        <v/>
      </c>
      <c r="P77" s="332"/>
    </row>
    <row r="78" spans="1:19" ht="6.95" customHeight="1" x14ac:dyDescent="0.25">
      <c r="A78" s="1"/>
      <c r="B78" s="30"/>
      <c r="C78" s="30"/>
      <c r="D78" s="30"/>
      <c r="E78" s="23"/>
      <c r="F78" s="23"/>
      <c r="G78" s="23"/>
      <c r="H78" s="23"/>
      <c r="I78" s="23"/>
      <c r="J78" s="30"/>
      <c r="K78" s="30"/>
      <c r="L78" s="30"/>
      <c r="M78" s="20"/>
      <c r="N78" s="20"/>
      <c r="O78" s="20"/>
      <c r="P78" s="20"/>
    </row>
    <row r="79" spans="1:19" ht="16.5" customHeight="1" x14ac:dyDescent="0.25">
      <c r="A79" s="1"/>
      <c r="B79" s="322" t="str">
        <f>'Order Form Group 1'!B79</f>
        <v>For further assistance:  Phone: 0800 353 742  or Email:</v>
      </c>
      <c r="C79" s="322"/>
      <c r="D79" s="322"/>
      <c r="E79" s="346" t="str">
        <f>'Order Form Group 1'!E79</f>
        <v>info@epb.co.nz</v>
      </c>
      <c r="F79" s="346"/>
      <c r="G79" s="362" t="str">
        <f>'Order Form Group 1'!G79</f>
        <v>or visit Website:</v>
      </c>
      <c r="H79" s="362"/>
      <c r="I79" s="1"/>
      <c r="J79" s="183" t="str">
        <f>'Order Form Group 1'!J79</f>
        <v>www.epb.co.nz</v>
      </c>
      <c r="K79" s="80"/>
      <c r="L79" s="1"/>
      <c r="M79" s="1"/>
      <c r="N79" s="49">
        <f>DROPDOWN!T123</f>
        <v>0</v>
      </c>
      <c r="O79" s="48" t="str">
        <f>DROPDOWN!U122</f>
        <v>Kilos</v>
      </c>
      <c r="P79" s="2"/>
    </row>
    <row r="80" spans="1:19" ht="20.100000000000001" customHeight="1" x14ac:dyDescent="0.25">
      <c r="A80" s="1"/>
      <c r="B80" s="60"/>
      <c r="C80" s="1"/>
      <c r="D80" s="1"/>
      <c r="E80" s="1"/>
      <c r="F80" s="1"/>
      <c r="G80" s="1"/>
      <c r="H80" s="1"/>
      <c r="I80" s="1"/>
      <c r="J80" s="1"/>
      <c r="K80" s="1"/>
      <c r="L80" s="1"/>
      <c r="M80" s="69"/>
      <c r="N80" s="2"/>
      <c r="O80" s="2"/>
      <c r="P80" s="2"/>
    </row>
    <row r="81" spans="1:95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</row>
    <row r="82" spans="1:95" s="14" customFormat="1" ht="20.100000000000001" customHeight="1" x14ac:dyDescent="0.3">
      <c r="A82" s="55"/>
      <c r="B82" s="337" t="s">
        <v>220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106"/>
      <c r="R82" s="106"/>
      <c r="S82" s="43"/>
      <c r="T82" s="43"/>
      <c r="U82" s="43"/>
      <c r="V82" s="43"/>
      <c r="W82" s="43"/>
      <c r="X82" s="43"/>
      <c r="Y82" s="43"/>
      <c r="Z82" s="43"/>
      <c r="AA82" s="43"/>
      <c r="AB82" s="46"/>
      <c r="AC82" s="43"/>
      <c r="AD82" s="43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</row>
    <row r="83" spans="1:95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1"/>
      <c r="N83" s="21"/>
      <c r="O83" s="21"/>
      <c r="P83" s="21"/>
      <c r="Q83" s="44"/>
      <c r="R83" s="44"/>
    </row>
    <row r="84" spans="1:95" ht="15.75" x14ac:dyDescent="0.25">
      <c r="A84" s="1"/>
      <c r="B84" s="313" t="s">
        <v>118</v>
      </c>
      <c r="C84" s="313"/>
      <c r="D84" s="313"/>
      <c r="E84" s="313"/>
      <c r="F84" s="313"/>
      <c r="G84" s="313"/>
      <c r="H84" s="313"/>
      <c r="I84" s="32"/>
      <c r="J84" s="313" t="s">
        <v>118</v>
      </c>
      <c r="K84" s="313"/>
      <c r="L84" s="313"/>
      <c r="M84" s="313"/>
      <c r="N84" s="313"/>
      <c r="O84" s="313"/>
      <c r="P84" s="313"/>
      <c r="AB84" s="161"/>
    </row>
    <row r="85" spans="1:95" ht="15.95" customHeight="1" x14ac:dyDescent="0.25">
      <c r="A85" s="1"/>
      <c r="B85" s="216" t="s">
        <v>49</v>
      </c>
      <c r="C85" s="216"/>
      <c r="D85" s="216"/>
      <c r="E85" s="216" t="s">
        <v>16</v>
      </c>
      <c r="F85" s="216"/>
      <c r="G85" s="216" t="s">
        <v>158</v>
      </c>
      <c r="H85" s="216"/>
      <c r="I85" s="23"/>
      <c r="J85" s="216" t="s">
        <v>49</v>
      </c>
      <c r="K85" s="216"/>
      <c r="L85" s="216"/>
      <c r="M85" s="216" t="s">
        <v>16</v>
      </c>
      <c r="N85" s="216"/>
      <c r="O85" s="216" t="s">
        <v>158</v>
      </c>
      <c r="P85" s="216"/>
    </row>
    <row r="86" spans="1:95" ht="15.95" customHeight="1" x14ac:dyDescent="0.25">
      <c r="A86" s="1"/>
      <c r="B86" s="365" t="str">
        <f>B70</f>
        <v>10mm EPB®  Standard</v>
      </c>
      <c r="C86" s="365"/>
      <c r="D86" s="366"/>
      <c r="E86" s="291">
        <f>'Order Form Group 1'!E70+'Order Form Group 2'!E70+'Order Form Group 3'!E70+'Order Form Group 4'!E70</f>
        <v>0</v>
      </c>
      <c r="F86" s="292"/>
      <c r="G86" s="282">
        <f>'Order Form Group 1'!G70+'Order Form Group 2'!G70+'Order Form Group 3'!G70+'Order Form Group 4'!G70</f>
        <v>0</v>
      </c>
      <c r="H86" s="283"/>
      <c r="I86" s="23"/>
      <c r="J86" s="315" t="s">
        <v>177</v>
      </c>
      <c r="K86" s="315"/>
      <c r="L86" s="316"/>
      <c r="M86" s="320">
        <f>'Order Form Group 1'!M70+'Order Form Group 2'!M70+'Order Form Group 3'!M70+'Order Form Group 4'!M70</f>
        <v>0</v>
      </c>
      <c r="N86" s="321"/>
      <c r="O86" s="282">
        <f>'Order Form Group 1'!O70+'Order Form Group 2'!O70+'Order Form Group 3'!O70+'Order Form Group 4'!O70</f>
        <v>0</v>
      </c>
      <c r="P86" s="283"/>
    </row>
    <row r="87" spans="1:95" ht="15.95" customHeight="1" x14ac:dyDescent="0.25">
      <c r="A87" s="1"/>
      <c r="B87" s="358" t="str">
        <f t="shared" ref="B87:B89" si="8">B71</f>
        <v>10mm EPB®  Standard   WIDE x 1350mm</v>
      </c>
      <c r="C87" s="358"/>
      <c r="D87" s="359"/>
      <c r="E87" s="293">
        <f>'Order Form Group 1'!E71+'Order Form Group 2'!E71+'Order Form Group 3'!E71+'Order Form Group 4'!E71</f>
        <v>0</v>
      </c>
      <c r="F87" s="294"/>
      <c r="G87" s="282">
        <f>'Order Form Group 1'!G71+'Order Form Group 2'!G71+'Order Form Group 3'!G71+'Order Form Group 4'!G71</f>
        <v>0</v>
      </c>
      <c r="H87" s="283"/>
      <c r="I87" s="23"/>
      <c r="J87" s="317" t="s">
        <v>178</v>
      </c>
      <c r="K87" s="317"/>
      <c r="L87" s="318"/>
      <c r="M87" s="293">
        <f>'Order Form Group 1'!M71+'Order Form Group 2'!M71+'Order Form Group 3'!M71+'Order Form Group 4'!M71</f>
        <v>0</v>
      </c>
      <c r="N87" s="294"/>
      <c r="O87" s="282">
        <f>'Order Form Group 1'!O71+'Order Form Group 2'!O71+'Order Form Group 3'!O71+'Order Form Group 4'!O71</f>
        <v>0</v>
      </c>
      <c r="P87" s="283"/>
    </row>
    <row r="88" spans="1:95" ht="15.95" customHeight="1" x14ac:dyDescent="0.25">
      <c r="A88" s="1"/>
      <c r="B88" s="303" t="str">
        <f t="shared" si="8"/>
        <v>10mm EPB BraceSmart® &amp; EPB  NoiseSmart®</v>
      </c>
      <c r="C88" s="303"/>
      <c r="D88" s="304"/>
      <c r="E88" s="202">
        <f>'Order Form Group 1'!E72+'Order Form Group 2'!E72+'Order Form Group 3'!E72+'Order Form Group 4'!E72</f>
        <v>0</v>
      </c>
      <c r="F88" s="203"/>
      <c r="G88" s="282">
        <f>'Order Form Group 1'!G72+'Order Form Group 2'!G72+'Order Form Group 3'!G72+'Order Form Group 4'!G72</f>
        <v>0</v>
      </c>
      <c r="H88" s="283"/>
      <c r="I88" s="23"/>
      <c r="J88" s="303" t="str">
        <f>J72</f>
        <v>13mm EPB BraceSmart® &amp; EPB  NoiseSmart®</v>
      </c>
      <c r="K88" s="303"/>
      <c r="L88" s="304"/>
      <c r="M88" s="202">
        <f>'Order Form Group 1'!M72+'Order Form Group 2'!M72+'Order Form Group 3'!M72+'Order Form Group 4'!M72</f>
        <v>0</v>
      </c>
      <c r="N88" s="203"/>
      <c r="O88" s="282">
        <f>'Order Form Group 1'!O72+'Order Form Group 2'!O72+'Order Form Group 3'!O72+'Order Form Group 4'!O72</f>
        <v>0</v>
      </c>
      <c r="P88" s="283"/>
    </row>
    <row r="89" spans="1:95" ht="15.95" customHeight="1" x14ac:dyDescent="0.25">
      <c r="A89" s="1"/>
      <c r="B89" s="303" t="str">
        <f t="shared" si="8"/>
        <v>10mm EPB Brace &amp; NoiseSmart®  WIDE x 1350mm</v>
      </c>
      <c r="C89" s="303"/>
      <c r="D89" s="304"/>
      <c r="E89" s="299">
        <f>'Order Form Group 1'!E73+'Order Form Group 2'!E73+'Order Form Group 3'!E73+'Order Form Group 4'!E73</f>
        <v>0</v>
      </c>
      <c r="F89" s="300"/>
      <c r="G89" s="282">
        <f>'Order Form Group 1'!G73+'Order Form Group 2'!G73+'Order Form Group 3'!G73+'Order Form Group 4'!G73</f>
        <v>0</v>
      </c>
      <c r="H89" s="283"/>
      <c r="I89" s="23"/>
      <c r="J89" s="289" t="str">
        <f>J73</f>
        <v>10mm EPB FireSmart®</v>
      </c>
      <c r="K89" s="289"/>
      <c r="L89" s="290"/>
      <c r="M89" s="297">
        <f>'Order Form Group 1'!M73+'Order Form Group 2'!M73+'Order Form Group 3'!M73+'Order Form Group 4'!M73</f>
        <v>0</v>
      </c>
      <c r="N89" s="298"/>
      <c r="O89" s="282">
        <f>'Order Form Group 1'!O73+'Order Form Group 2'!O73+'Order Form Group 3'!O73+'Order Form Group 4'!O73</f>
        <v>0</v>
      </c>
      <c r="P89" s="283"/>
    </row>
    <row r="90" spans="1:95" ht="15.95" customHeight="1" x14ac:dyDescent="0.25">
      <c r="A90" s="1"/>
      <c r="B90" s="287" t="s">
        <v>179</v>
      </c>
      <c r="C90" s="287"/>
      <c r="D90" s="288"/>
      <c r="E90" s="342">
        <f>'Order Form Group 1'!E74+'Order Form Group 2'!E74+'Order Form Group 3'!E74+'Order Form Group 4'!E74</f>
        <v>0</v>
      </c>
      <c r="F90" s="343"/>
      <c r="G90" s="282">
        <f>'Order Form Group 1'!G74+'Order Form Group 2'!G74+'Order Form Group 3'!G74+'Order Form Group 4'!G74</f>
        <v>0</v>
      </c>
      <c r="H90" s="283"/>
      <c r="I90" s="23"/>
      <c r="J90" s="289" t="s">
        <v>181</v>
      </c>
      <c r="K90" s="289"/>
      <c r="L90" s="290"/>
      <c r="M90" s="297">
        <f>'Order Form Group 1'!M74+'Order Form Group 2'!M74+'Order Form Group 3'!M74+'Order Form Group 4'!M74</f>
        <v>0</v>
      </c>
      <c r="N90" s="298"/>
      <c r="O90" s="282">
        <f>'Order Form Group 1'!O74+'Order Form Group 2'!O74+'Order Form Group 3'!O74+'Order Form Group 4'!O74</f>
        <v>0</v>
      </c>
      <c r="P90" s="283"/>
    </row>
    <row r="91" spans="1:95" ht="15.95" customHeight="1" x14ac:dyDescent="0.25">
      <c r="A91" s="1"/>
      <c r="B91" s="287" t="s">
        <v>180</v>
      </c>
      <c r="C91" s="287"/>
      <c r="D91" s="288"/>
      <c r="E91" s="305">
        <f>'Order Form Group 1'!E75+'Order Form Group 2'!E75+'Order Form Group 3'!E75+'Order Form Group 4'!E75</f>
        <v>0</v>
      </c>
      <c r="F91" s="306"/>
      <c r="G91" s="282">
        <f>'Order Form Group 1'!G75+'Order Form Group 2'!G75+'Order Form Group 3'!G75+'Order Form Group 4'!G75</f>
        <v>0</v>
      </c>
      <c r="H91" s="283"/>
      <c r="I91" s="23"/>
      <c r="J91" s="289" t="s">
        <v>182</v>
      </c>
      <c r="K91" s="289"/>
      <c r="L91" s="290"/>
      <c r="M91" s="297">
        <f>'Order Form Group 1'!M75+'Order Form Group 2'!M75+'Order Form Group 3'!M75+'Order Form Group 4'!M75</f>
        <v>0</v>
      </c>
      <c r="N91" s="298"/>
      <c r="O91" s="282">
        <f>'Order Form Group 1'!O75+'Order Form Group 2'!O75+'Order Form Group 3'!O75+'Order Form Group 4'!O75</f>
        <v>0</v>
      </c>
      <c r="P91" s="283"/>
      <c r="R91" s="107"/>
      <c r="S91" s="107"/>
    </row>
    <row r="92" spans="1:95" ht="9.6" customHeight="1" thickBot="1" x14ac:dyDescent="0.3">
      <c r="A92" s="1"/>
      <c r="B92" s="24"/>
      <c r="C92" s="24"/>
      <c r="D92" s="24"/>
      <c r="E92" s="25"/>
      <c r="F92" s="25"/>
      <c r="G92" s="12"/>
      <c r="H92" s="12"/>
      <c r="I92" s="23"/>
      <c r="J92" s="98"/>
      <c r="K92" s="98"/>
      <c r="L92" s="98"/>
      <c r="M92" s="25"/>
      <c r="N92" s="25"/>
      <c r="O92" s="12"/>
      <c r="P92" s="12"/>
    </row>
    <row r="93" spans="1:95" ht="19.5" thickBot="1" x14ac:dyDescent="0.35">
      <c r="A93" s="1"/>
      <c r="B93" s="33"/>
      <c r="C93" s="34"/>
      <c r="D93" s="34"/>
      <c r="E93" s="34"/>
      <c r="F93" s="34"/>
      <c r="G93" s="34"/>
      <c r="H93" s="34"/>
      <c r="I93" s="34"/>
      <c r="J93" s="330" t="s">
        <v>117</v>
      </c>
      <c r="K93" s="330"/>
      <c r="L93" s="35" t="s">
        <v>103</v>
      </c>
      <c r="M93" s="333">
        <f>SUM(E86:F91,M86:N91)</f>
        <v>0</v>
      </c>
      <c r="N93" s="334"/>
      <c r="O93" s="331" t="str">
        <f>IF(SUM(G86:H91,O86:P91)=0,"",SUM(G86:H91,O86:P91))</f>
        <v/>
      </c>
      <c r="P93" s="332"/>
    </row>
    <row r="94" spans="1:95" ht="6.9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95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21"/>
      <c r="N95" s="170">
        <f>DROPDOWN!T127</f>
        <v>0</v>
      </c>
      <c r="O95" s="171" t="str">
        <f>DROPDOWN!U126</f>
        <v>Kilos</v>
      </c>
    </row>
    <row r="96" spans="1:95" s="43" customFormat="1" ht="15" customHeight="1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169"/>
      <c r="N96" s="169"/>
      <c r="O96" s="169"/>
      <c r="P96" s="169"/>
    </row>
    <row r="97" spans="13:16" s="43" customFormat="1" ht="15" customHeight="1" x14ac:dyDescent="0.25">
      <c r="M97" s="161"/>
      <c r="N97" s="161"/>
      <c r="O97" s="161"/>
      <c r="P97" s="161"/>
    </row>
    <row r="98" spans="13:16" s="43" customFormat="1" ht="15" customHeight="1" x14ac:dyDescent="0.25">
      <c r="M98" s="161"/>
      <c r="N98" s="161"/>
      <c r="O98" s="161"/>
      <c r="P98" s="161"/>
    </row>
    <row r="99" spans="13:16" s="43" customFormat="1" ht="15" customHeight="1" x14ac:dyDescent="0.25">
      <c r="M99" s="161"/>
      <c r="N99" s="161"/>
      <c r="O99" s="161"/>
      <c r="P99" s="161"/>
    </row>
    <row r="100" spans="13:16" s="43" customFormat="1" ht="15" customHeight="1" x14ac:dyDescent="0.25">
      <c r="M100" s="161"/>
      <c r="N100" s="161"/>
      <c r="O100" s="161"/>
      <c r="P100" s="161"/>
    </row>
    <row r="101" spans="13:16" s="43" customFormat="1" ht="15" customHeight="1" x14ac:dyDescent="0.25">
      <c r="M101" s="161"/>
      <c r="N101" s="161"/>
      <c r="O101" s="161"/>
      <c r="P101" s="161"/>
    </row>
    <row r="102" spans="13:16" s="43" customFormat="1" ht="15" customHeight="1" x14ac:dyDescent="0.25">
      <c r="M102" s="161"/>
      <c r="N102" s="161"/>
      <c r="O102" s="161"/>
      <c r="P102" s="161"/>
    </row>
    <row r="103" spans="13:16" s="43" customFormat="1" ht="15" customHeight="1" x14ac:dyDescent="0.25">
      <c r="M103" s="161"/>
      <c r="N103" s="161"/>
      <c r="O103" s="161"/>
      <c r="P103" s="161"/>
    </row>
    <row r="104" spans="13:16" s="43" customFormat="1" ht="15" customHeight="1" x14ac:dyDescent="0.25">
      <c r="M104" s="161"/>
      <c r="N104" s="161"/>
      <c r="O104" s="161"/>
      <c r="P104" s="161"/>
    </row>
    <row r="105" spans="13:16" s="43" customFormat="1" ht="15" customHeight="1" x14ac:dyDescent="0.25">
      <c r="M105" s="161"/>
      <c r="N105" s="161"/>
      <c r="O105" s="161"/>
      <c r="P105" s="161"/>
    </row>
    <row r="106" spans="13:16" s="43" customFormat="1" ht="15" customHeight="1" x14ac:dyDescent="0.25">
      <c r="M106" s="161"/>
      <c r="N106" s="161"/>
      <c r="O106" s="161"/>
      <c r="P106" s="161"/>
    </row>
    <row r="107" spans="13:16" s="43" customFormat="1" ht="15" customHeight="1" x14ac:dyDescent="0.25">
      <c r="M107" s="161"/>
      <c r="N107" s="161"/>
      <c r="O107" s="161"/>
      <c r="P107" s="161"/>
    </row>
    <row r="108" spans="13:16" s="43" customFormat="1" ht="15" customHeight="1" x14ac:dyDescent="0.25">
      <c r="M108" s="161"/>
      <c r="N108" s="161"/>
      <c r="O108" s="161"/>
      <c r="P108" s="161"/>
    </row>
    <row r="109" spans="13:16" s="43" customFormat="1" ht="15" customHeight="1" x14ac:dyDescent="0.25">
      <c r="M109" s="161"/>
      <c r="N109" s="161"/>
      <c r="O109" s="161"/>
      <c r="P109" s="161"/>
    </row>
    <row r="110" spans="13:16" s="43" customFormat="1" ht="15" customHeight="1" x14ac:dyDescent="0.25">
      <c r="M110" s="161"/>
      <c r="N110" s="161"/>
      <c r="O110" s="161"/>
      <c r="P110" s="161"/>
    </row>
    <row r="111" spans="13:16" s="43" customFormat="1" ht="15" customHeight="1" x14ac:dyDescent="0.25">
      <c r="M111" s="161"/>
      <c r="N111" s="161"/>
      <c r="O111" s="161"/>
      <c r="P111" s="161"/>
    </row>
    <row r="112" spans="13:16" s="43" customFormat="1" ht="15" customHeight="1" x14ac:dyDescent="0.25">
      <c r="M112" s="161"/>
      <c r="N112" s="161"/>
      <c r="O112" s="161"/>
      <c r="P112" s="161"/>
    </row>
    <row r="113" spans="13:16" s="43" customFormat="1" ht="15" customHeight="1" x14ac:dyDescent="0.25">
      <c r="M113" s="161"/>
      <c r="N113" s="161"/>
      <c r="O113" s="161"/>
      <c r="P113" s="161"/>
    </row>
    <row r="114" spans="13:16" s="43" customFormat="1" ht="15" customHeight="1" x14ac:dyDescent="0.25">
      <c r="M114" s="161"/>
      <c r="N114" s="161"/>
      <c r="O114" s="161"/>
      <c r="P114" s="161"/>
    </row>
    <row r="115" spans="13:16" s="43" customFormat="1" ht="15" customHeight="1" x14ac:dyDescent="0.25">
      <c r="M115" s="161"/>
      <c r="N115" s="161"/>
      <c r="O115" s="161"/>
      <c r="P115" s="161"/>
    </row>
    <row r="116" spans="13:16" s="43" customFormat="1" ht="15" customHeight="1" x14ac:dyDescent="0.25">
      <c r="M116" s="161"/>
      <c r="N116" s="161"/>
      <c r="O116" s="161"/>
      <c r="P116" s="161"/>
    </row>
    <row r="117" spans="13:16" s="43" customFormat="1" ht="15" customHeight="1" x14ac:dyDescent="0.25">
      <c r="M117" s="161"/>
      <c r="N117" s="161"/>
      <c r="O117" s="161"/>
      <c r="P117" s="161"/>
    </row>
    <row r="118" spans="13:16" s="43" customFormat="1" ht="15" customHeight="1" x14ac:dyDescent="0.25">
      <c r="M118" s="161"/>
      <c r="N118" s="161"/>
      <c r="O118" s="161"/>
      <c r="P118" s="161"/>
    </row>
    <row r="119" spans="13:16" s="43" customFormat="1" ht="15" customHeight="1" x14ac:dyDescent="0.25">
      <c r="M119" s="161"/>
      <c r="N119" s="161"/>
      <c r="O119" s="161"/>
      <c r="P119" s="161"/>
    </row>
    <row r="120" spans="13:16" s="43" customFormat="1" ht="15" customHeight="1" x14ac:dyDescent="0.25">
      <c r="M120" s="161"/>
      <c r="N120" s="161"/>
      <c r="O120" s="161"/>
      <c r="P120" s="161"/>
    </row>
    <row r="121" spans="13:16" s="43" customFormat="1" ht="15" customHeight="1" x14ac:dyDescent="0.25">
      <c r="M121" s="161"/>
      <c r="N121" s="161"/>
      <c r="O121" s="161"/>
      <c r="P121" s="161"/>
    </row>
    <row r="122" spans="13:16" s="43" customFormat="1" ht="15" customHeight="1" x14ac:dyDescent="0.25">
      <c r="M122" s="161"/>
      <c r="N122" s="161"/>
      <c r="O122" s="161"/>
      <c r="P122" s="161"/>
    </row>
    <row r="123" spans="13:16" s="43" customFormat="1" ht="15" customHeight="1" x14ac:dyDescent="0.25">
      <c r="M123" s="161"/>
      <c r="N123" s="161"/>
      <c r="O123" s="161"/>
      <c r="P123" s="161"/>
    </row>
    <row r="124" spans="13:16" s="43" customFormat="1" ht="15" customHeight="1" x14ac:dyDescent="0.25">
      <c r="M124" s="161"/>
      <c r="N124" s="161"/>
      <c r="O124" s="161"/>
      <c r="P124" s="161"/>
    </row>
    <row r="125" spans="13:16" s="43" customFormat="1" ht="15" customHeight="1" x14ac:dyDescent="0.25">
      <c r="M125" s="161"/>
      <c r="N125" s="161"/>
      <c r="O125" s="161"/>
      <c r="P125" s="161"/>
    </row>
    <row r="126" spans="13:16" s="43" customFormat="1" ht="15" customHeight="1" x14ac:dyDescent="0.25">
      <c r="M126" s="161"/>
      <c r="N126" s="161"/>
      <c r="O126" s="161"/>
      <c r="P126" s="161"/>
    </row>
    <row r="127" spans="13:16" s="43" customFormat="1" ht="15" customHeight="1" x14ac:dyDescent="0.25">
      <c r="M127" s="161"/>
      <c r="N127" s="161"/>
      <c r="O127" s="161"/>
      <c r="P127" s="161"/>
    </row>
    <row r="128" spans="13:16" s="43" customFormat="1" ht="15" customHeight="1" x14ac:dyDescent="0.25">
      <c r="M128" s="161"/>
      <c r="N128" s="161"/>
      <c r="O128" s="161"/>
      <c r="P128" s="161"/>
    </row>
    <row r="129" spans="13:16" s="43" customFormat="1" ht="15" customHeight="1" x14ac:dyDescent="0.25">
      <c r="M129" s="161"/>
      <c r="N129" s="161"/>
      <c r="O129" s="161"/>
      <c r="P129" s="161"/>
    </row>
    <row r="130" spans="13:16" s="43" customFormat="1" ht="15" customHeight="1" x14ac:dyDescent="0.25">
      <c r="M130" s="161"/>
      <c r="N130" s="161"/>
      <c r="O130" s="161"/>
      <c r="P130" s="161"/>
    </row>
    <row r="131" spans="13:16" s="43" customFormat="1" ht="15" customHeight="1" x14ac:dyDescent="0.25">
      <c r="M131" s="161"/>
      <c r="N131" s="161"/>
      <c r="O131" s="161"/>
      <c r="P131" s="161"/>
    </row>
    <row r="132" spans="13:16" s="43" customFormat="1" ht="15" customHeight="1" x14ac:dyDescent="0.25">
      <c r="M132" s="161"/>
      <c r="N132" s="161"/>
      <c r="O132" s="161"/>
      <c r="P132" s="161"/>
    </row>
    <row r="133" spans="13:16" s="43" customFormat="1" ht="15" customHeight="1" x14ac:dyDescent="0.25">
      <c r="M133" s="161"/>
      <c r="N133" s="161"/>
      <c r="O133" s="161"/>
      <c r="P133" s="161"/>
    </row>
    <row r="134" spans="13:16" s="43" customFormat="1" ht="15" customHeight="1" x14ac:dyDescent="0.25">
      <c r="M134" s="161"/>
      <c r="N134" s="161"/>
      <c r="O134" s="161"/>
      <c r="P134" s="161"/>
    </row>
    <row r="135" spans="13:16" s="43" customFormat="1" ht="15" customHeight="1" x14ac:dyDescent="0.25">
      <c r="M135" s="161"/>
      <c r="N135" s="161"/>
      <c r="O135" s="161"/>
      <c r="P135" s="161"/>
    </row>
    <row r="136" spans="13:16" s="43" customFormat="1" ht="15" customHeight="1" x14ac:dyDescent="0.25">
      <c r="M136" s="161"/>
      <c r="N136" s="161"/>
      <c r="O136" s="161"/>
      <c r="P136" s="161"/>
    </row>
    <row r="137" spans="13:16" s="43" customFormat="1" ht="15" customHeight="1" x14ac:dyDescent="0.25">
      <c r="M137" s="161"/>
      <c r="N137" s="161"/>
      <c r="O137" s="161"/>
      <c r="P137" s="161"/>
    </row>
    <row r="138" spans="13:16" s="43" customFormat="1" ht="15" customHeight="1" x14ac:dyDescent="0.25">
      <c r="M138" s="161"/>
      <c r="N138" s="161"/>
      <c r="O138" s="161"/>
      <c r="P138" s="161"/>
    </row>
    <row r="139" spans="13:16" s="43" customFormat="1" ht="15" customHeight="1" x14ac:dyDescent="0.25">
      <c r="M139" s="161"/>
      <c r="N139" s="161"/>
      <c r="O139" s="161"/>
      <c r="P139" s="161"/>
    </row>
    <row r="140" spans="13:16" s="43" customFormat="1" ht="15" customHeight="1" x14ac:dyDescent="0.25">
      <c r="M140" s="161"/>
      <c r="N140" s="161"/>
      <c r="O140" s="161"/>
      <c r="P140" s="161"/>
    </row>
    <row r="141" spans="13:16" s="43" customFormat="1" ht="15" customHeight="1" x14ac:dyDescent="0.25">
      <c r="M141" s="161"/>
      <c r="N141" s="161"/>
      <c r="O141" s="161"/>
      <c r="P141" s="161"/>
    </row>
    <row r="142" spans="13:16" s="43" customFormat="1" ht="15" customHeight="1" x14ac:dyDescent="0.25">
      <c r="M142" s="161"/>
      <c r="N142" s="161"/>
      <c r="O142" s="161"/>
      <c r="P142" s="161"/>
    </row>
    <row r="143" spans="13:16" s="43" customFormat="1" ht="15" customHeight="1" x14ac:dyDescent="0.25">
      <c r="M143" s="161"/>
      <c r="N143" s="161"/>
      <c r="O143" s="161"/>
      <c r="P143" s="161"/>
    </row>
    <row r="144" spans="13:16" s="43" customFormat="1" ht="15" customHeight="1" x14ac:dyDescent="0.25">
      <c r="M144" s="161"/>
      <c r="N144" s="161"/>
      <c r="O144" s="161"/>
      <c r="P144" s="161"/>
    </row>
    <row r="145" spans="13:16" s="43" customFormat="1" ht="15" customHeight="1" x14ac:dyDescent="0.25">
      <c r="M145" s="161"/>
      <c r="N145" s="161"/>
      <c r="O145" s="161"/>
      <c r="P145" s="161"/>
    </row>
    <row r="146" spans="13:16" s="43" customFormat="1" ht="15" customHeight="1" x14ac:dyDescent="0.25">
      <c r="M146" s="161"/>
      <c r="N146" s="161"/>
      <c r="O146" s="161"/>
      <c r="P146" s="161"/>
    </row>
    <row r="147" spans="13:16" s="43" customFormat="1" ht="15" customHeight="1" x14ac:dyDescent="0.25">
      <c r="M147" s="161"/>
      <c r="N147" s="161"/>
      <c r="O147" s="161"/>
      <c r="P147" s="161"/>
    </row>
    <row r="148" spans="13:16" s="43" customFormat="1" ht="15" customHeight="1" x14ac:dyDescent="0.25">
      <c r="M148" s="161"/>
      <c r="N148" s="161"/>
      <c r="O148" s="161"/>
      <c r="P148" s="161"/>
    </row>
    <row r="149" spans="13:16" s="43" customFormat="1" ht="15" customHeight="1" x14ac:dyDescent="0.25">
      <c r="M149" s="161"/>
      <c r="N149" s="161"/>
      <c r="O149" s="161"/>
      <c r="P149" s="161"/>
    </row>
    <row r="150" spans="13:16" s="43" customFormat="1" ht="15" customHeight="1" x14ac:dyDescent="0.25">
      <c r="M150" s="161"/>
      <c r="N150" s="161"/>
      <c r="O150" s="161"/>
      <c r="P150" s="161"/>
    </row>
    <row r="151" spans="13:16" s="43" customFormat="1" ht="15" customHeight="1" x14ac:dyDescent="0.25">
      <c r="M151" s="161"/>
      <c r="N151" s="161"/>
      <c r="O151" s="161"/>
      <c r="P151" s="161"/>
    </row>
    <row r="152" spans="13:16" s="43" customFormat="1" ht="15" customHeight="1" x14ac:dyDescent="0.25">
      <c r="M152" s="161"/>
      <c r="N152" s="161"/>
      <c r="O152" s="161"/>
      <c r="P152" s="161"/>
    </row>
    <row r="153" spans="13:16" s="43" customFormat="1" ht="15" customHeight="1" x14ac:dyDescent="0.25">
      <c r="M153" s="161"/>
      <c r="N153" s="161"/>
      <c r="O153" s="161"/>
      <c r="P153" s="161"/>
    </row>
    <row r="154" spans="13:16" s="43" customFormat="1" ht="15" customHeight="1" x14ac:dyDescent="0.25">
      <c r="M154" s="161"/>
      <c r="N154" s="161"/>
      <c r="O154" s="161"/>
      <c r="P154" s="161"/>
    </row>
    <row r="155" spans="13:16" s="43" customFormat="1" ht="15" customHeight="1" x14ac:dyDescent="0.25">
      <c r="M155" s="161"/>
      <c r="N155" s="161"/>
      <c r="O155" s="161"/>
      <c r="P155" s="161"/>
    </row>
    <row r="156" spans="13:16" s="43" customFormat="1" ht="15" customHeight="1" x14ac:dyDescent="0.25">
      <c r="M156" s="161"/>
      <c r="N156" s="161"/>
      <c r="O156" s="161"/>
      <c r="P156" s="161"/>
    </row>
    <row r="157" spans="13:16" s="43" customFormat="1" ht="15" customHeight="1" x14ac:dyDescent="0.25">
      <c r="M157" s="161"/>
      <c r="N157" s="161"/>
      <c r="O157" s="161"/>
      <c r="P157" s="161"/>
    </row>
    <row r="158" spans="13:16" s="43" customFormat="1" ht="15" customHeight="1" x14ac:dyDescent="0.25">
      <c r="M158" s="161"/>
      <c r="N158" s="161"/>
      <c r="O158" s="161"/>
      <c r="P158" s="161"/>
    </row>
    <row r="159" spans="13:16" s="43" customFormat="1" ht="15" customHeight="1" x14ac:dyDescent="0.25">
      <c r="M159" s="161"/>
      <c r="N159" s="161"/>
      <c r="O159" s="161"/>
      <c r="P159" s="161"/>
    </row>
    <row r="160" spans="13:16" s="43" customFormat="1" ht="15" customHeight="1" x14ac:dyDescent="0.25">
      <c r="M160" s="161"/>
      <c r="N160" s="161"/>
      <c r="O160" s="161"/>
      <c r="P160" s="161"/>
    </row>
    <row r="161" spans="13:16" s="43" customFormat="1" ht="15" customHeight="1" x14ac:dyDescent="0.25">
      <c r="M161" s="161"/>
      <c r="N161" s="161"/>
      <c r="O161" s="161"/>
      <c r="P161" s="161"/>
    </row>
    <row r="162" spans="13:16" s="43" customFormat="1" ht="15" customHeight="1" x14ac:dyDescent="0.25">
      <c r="M162" s="161"/>
      <c r="N162" s="161"/>
      <c r="O162" s="161"/>
      <c r="P162" s="161"/>
    </row>
    <row r="163" spans="13:16" s="43" customFormat="1" x14ac:dyDescent="0.25">
      <c r="M163" s="161"/>
      <c r="N163" s="161"/>
      <c r="O163" s="161"/>
      <c r="P163" s="161"/>
    </row>
    <row r="164" spans="13:16" s="43" customFormat="1" x14ac:dyDescent="0.25">
      <c r="M164" s="161"/>
      <c r="N164" s="161"/>
      <c r="O164" s="161"/>
      <c r="P164" s="161"/>
    </row>
    <row r="165" spans="13:16" s="43" customFormat="1" x14ac:dyDescent="0.25">
      <c r="M165" s="161"/>
      <c r="N165" s="161"/>
      <c r="O165" s="161"/>
      <c r="P165" s="161"/>
    </row>
    <row r="166" spans="13:16" s="43" customFormat="1" x14ac:dyDescent="0.25">
      <c r="M166" s="161"/>
      <c r="N166" s="161"/>
      <c r="O166" s="161"/>
      <c r="P166" s="161"/>
    </row>
    <row r="167" spans="13:16" s="43" customFormat="1" x14ac:dyDescent="0.25">
      <c r="M167" s="161"/>
      <c r="N167" s="161"/>
      <c r="O167" s="161"/>
      <c r="P167" s="161"/>
    </row>
    <row r="168" spans="13:16" s="43" customFormat="1" x14ac:dyDescent="0.25">
      <c r="M168" s="161"/>
      <c r="N168" s="161"/>
      <c r="O168" s="161"/>
      <c r="P168" s="161"/>
    </row>
    <row r="169" spans="13:16" s="43" customFormat="1" x14ac:dyDescent="0.25">
      <c r="M169" s="161"/>
      <c r="N169" s="161"/>
      <c r="O169" s="161"/>
      <c r="P169" s="161"/>
    </row>
    <row r="170" spans="13:16" s="43" customFormat="1" x14ac:dyDescent="0.25">
      <c r="M170" s="161"/>
      <c r="N170" s="161"/>
      <c r="O170" s="161"/>
      <c r="P170" s="161"/>
    </row>
    <row r="171" spans="13:16" s="43" customFormat="1" x14ac:dyDescent="0.25">
      <c r="M171" s="161"/>
      <c r="N171" s="161"/>
      <c r="O171" s="161"/>
      <c r="P171" s="161"/>
    </row>
    <row r="172" spans="13:16" s="43" customFormat="1" x14ac:dyDescent="0.25">
      <c r="M172" s="161"/>
      <c r="N172" s="161"/>
      <c r="O172" s="161"/>
      <c r="P172" s="161"/>
    </row>
    <row r="173" spans="13:16" s="43" customFormat="1" x14ac:dyDescent="0.25">
      <c r="M173" s="161"/>
      <c r="N173" s="161"/>
      <c r="O173" s="161"/>
      <c r="P173" s="161"/>
    </row>
    <row r="174" spans="13:16" s="43" customFormat="1" x14ac:dyDescent="0.25">
      <c r="M174" s="161"/>
      <c r="N174" s="161"/>
      <c r="O174" s="161"/>
      <c r="P174" s="161"/>
    </row>
    <row r="175" spans="13:16" s="43" customFormat="1" x14ac:dyDescent="0.25">
      <c r="M175" s="161"/>
      <c r="N175" s="161"/>
      <c r="O175" s="161"/>
      <c r="P175" s="161"/>
    </row>
    <row r="176" spans="13:16" s="43" customFormat="1" x14ac:dyDescent="0.25">
      <c r="M176" s="161"/>
      <c r="N176" s="161"/>
      <c r="O176" s="161"/>
      <c r="P176" s="161"/>
    </row>
  </sheetData>
  <sheetProtection sheet="1" objects="1" scenarios="1"/>
  <mergeCells count="342">
    <mergeCell ref="M19:N19"/>
    <mergeCell ref="B18:F18"/>
    <mergeCell ref="J18:P18"/>
    <mergeCell ref="O15:P15"/>
    <mergeCell ref="E14:F14"/>
    <mergeCell ref="E25:F25"/>
    <mergeCell ref="E26:F26"/>
    <mergeCell ref="B14:B16"/>
    <mergeCell ref="E22:F22"/>
    <mergeCell ref="G22:H22"/>
    <mergeCell ref="E20:F20"/>
    <mergeCell ref="G20:H20"/>
    <mergeCell ref="M24:N24"/>
    <mergeCell ref="O24:P24"/>
    <mergeCell ref="M23:N23"/>
    <mergeCell ref="O23:P23"/>
    <mergeCell ref="M25:N25"/>
    <mergeCell ref="G14:H14"/>
    <mergeCell ref="E19:F19"/>
    <mergeCell ref="G19:H19"/>
    <mergeCell ref="O19:P19"/>
    <mergeCell ref="M15:N15"/>
    <mergeCell ref="C16:H16"/>
    <mergeCell ref="G18:H18"/>
    <mergeCell ref="G44:H44"/>
    <mergeCell ref="G45:H45"/>
    <mergeCell ref="G25:H25"/>
    <mergeCell ref="E23:F23"/>
    <mergeCell ref="G23:H23"/>
    <mergeCell ref="E46:F46"/>
    <mergeCell ref="E24:F24"/>
    <mergeCell ref="G24:H24"/>
    <mergeCell ref="G32:H32"/>
    <mergeCell ref="G38:H38"/>
    <mergeCell ref="G35:H35"/>
    <mergeCell ref="E21:F21"/>
    <mergeCell ref="G21:H21"/>
    <mergeCell ref="E44:F44"/>
    <mergeCell ref="G28:H28"/>
    <mergeCell ref="G36:H36"/>
    <mergeCell ref="E37:F37"/>
    <mergeCell ref="G37:H37"/>
    <mergeCell ref="E38:F38"/>
    <mergeCell ref="E59:F59"/>
    <mergeCell ref="G59:H59"/>
    <mergeCell ref="E40:F40"/>
    <mergeCell ref="G40:H40"/>
    <mergeCell ref="E30:F30"/>
    <mergeCell ref="G30:H30"/>
    <mergeCell ref="E31:F31"/>
    <mergeCell ref="E33:F33"/>
    <mergeCell ref="E34:F34"/>
    <mergeCell ref="G26:H26"/>
    <mergeCell ref="E27:F27"/>
    <mergeCell ref="G27:H27"/>
    <mergeCell ref="B28:F28"/>
    <mergeCell ref="B36:F36"/>
    <mergeCell ref="E35:F35"/>
    <mergeCell ref="E32:F32"/>
    <mergeCell ref="E60:F60"/>
    <mergeCell ref="G60:H60"/>
    <mergeCell ref="B61:F61"/>
    <mergeCell ref="G55:H55"/>
    <mergeCell ref="E56:F56"/>
    <mergeCell ref="G56:H56"/>
    <mergeCell ref="E57:F57"/>
    <mergeCell ref="G57:H57"/>
    <mergeCell ref="B41:F41"/>
    <mergeCell ref="E43:F43"/>
    <mergeCell ref="E45:F45"/>
    <mergeCell ref="G48:H48"/>
    <mergeCell ref="E42:F42"/>
    <mergeCell ref="G42:H42"/>
    <mergeCell ref="B49:F49"/>
    <mergeCell ref="G49:H49"/>
    <mergeCell ref="B53:F53"/>
    <mergeCell ref="E55:F55"/>
    <mergeCell ref="E51:F51"/>
    <mergeCell ref="E47:F47"/>
    <mergeCell ref="E50:F50"/>
    <mergeCell ref="G41:H41"/>
    <mergeCell ref="G43:H43"/>
    <mergeCell ref="G46:H46"/>
    <mergeCell ref="M22:N22"/>
    <mergeCell ref="O22:P22"/>
    <mergeCell ref="E48:F48"/>
    <mergeCell ref="E66:F66"/>
    <mergeCell ref="G66:H66"/>
    <mergeCell ref="M20:N20"/>
    <mergeCell ref="O20:P20"/>
    <mergeCell ref="E63:F63"/>
    <mergeCell ref="G63:H63"/>
    <mergeCell ref="M21:N21"/>
    <mergeCell ref="O21:P21"/>
    <mergeCell ref="E64:F64"/>
    <mergeCell ref="G64:H64"/>
    <mergeCell ref="M26:N26"/>
    <mergeCell ref="O26:P26"/>
    <mergeCell ref="M27:N27"/>
    <mergeCell ref="O25:P25"/>
    <mergeCell ref="G61:H61"/>
    <mergeCell ref="G53:H53"/>
    <mergeCell ref="E54:F54"/>
    <mergeCell ref="G54:H54"/>
    <mergeCell ref="O28:P28"/>
    <mergeCell ref="J28:N28"/>
    <mergeCell ref="E62:F62"/>
    <mergeCell ref="O27:P27"/>
    <mergeCell ref="M29:N29"/>
    <mergeCell ref="O29:P29"/>
    <mergeCell ref="O32:P32"/>
    <mergeCell ref="E58:F58"/>
    <mergeCell ref="G58:H58"/>
    <mergeCell ref="E39:F39"/>
    <mergeCell ref="O33:P33"/>
    <mergeCell ref="M30:N30"/>
    <mergeCell ref="O30:P30"/>
    <mergeCell ref="G29:H29"/>
    <mergeCell ref="M31:N31"/>
    <mergeCell ref="O31:P31"/>
    <mergeCell ref="G31:H31"/>
    <mergeCell ref="M50:N50"/>
    <mergeCell ref="O50:P50"/>
    <mergeCell ref="M39:N39"/>
    <mergeCell ref="O39:P39"/>
    <mergeCell ref="M40:N40"/>
    <mergeCell ref="O40:P40"/>
    <mergeCell ref="G39:H39"/>
    <mergeCell ref="J38:N38"/>
    <mergeCell ref="E29:F29"/>
    <mergeCell ref="M33:N33"/>
    <mergeCell ref="G50:H50"/>
    <mergeCell ref="G51:H51"/>
    <mergeCell ref="O34:P34"/>
    <mergeCell ref="M51:N51"/>
    <mergeCell ref="O51:P51"/>
    <mergeCell ref="G65:H65"/>
    <mergeCell ref="O45:P45"/>
    <mergeCell ref="J45:N45"/>
    <mergeCell ref="O46:P46"/>
    <mergeCell ref="M47:N47"/>
    <mergeCell ref="O47:P47"/>
    <mergeCell ref="M44:N44"/>
    <mergeCell ref="O44:P44"/>
    <mergeCell ref="M48:N48"/>
    <mergeCell ref="O48:P48"/>
    <mergeCell ref="M54:N54"/>
    <mergeCell ref="O54:P54"/>
    <mergeCell ref="J55:N55"/>
    <mergeCell ref="J62:N62"/>
    <mergeCell ref="M61:N61"/>
    <mergeCell ref="G62:H62"/>
    <mergeCell ref="O36:P36"/>
    <mergeCell ref="M57:N57"/>
    <mergeCell ref="G47:H47"/>
    <mergeCell ref="O57:P57"/>
    <mergeCell ref="M37:N37"/>
    <mergeCell ref="O37:P37"/>
    <mergeCell ref="M58:N58"/>
    <mergeCell ref="O58:P58"/>
    <mergeCell ref="O60:P60"/>
    <mergeCell ref="O62:P62"/>
    <mergeCell ref="M59:N59"/>
    <mergeCell ref="M41:N41"/>
    <mergeCell ref="M49:N49"/>
    <mergeCell ref="O49:P49"/>
    <mergeCell ref="M43:N43"/>
    <mergeCell ref="O43:P43"/>
    <mergeCell ref="M46:N46"/>
    <mergeCell ref="O41:P41"/>
    <mergeCell ref="M42:N42"/>
    <mergeCell ref="O42:P42"/>
    <mergeCell ref="M53:N53"/>
    <mergeCell ref="O53:P53"/>
    <mergeCell ref="O61:P61"/>
    <mergeCell ref="O59:P59"/>
    <mergeCell ref="M52:N52"/>
    <mergeCell ref="O52:P52"/>
    <mergeCell ref="O38:P38"/>
    <mergeCell ref="G72:H72"/>
    <mergeCell ref="J75:L75"/>
    <mergeCell ref="M75:N75"/>
    <mergeCell ref="O75:P75"/>
    <mergeCell ref="O71:P71"/>
    <mergeCell ref="J74:L74"/>
    <mergeCell ref="B75:D75"/>
    <mergeCell ref="E75:F75"/>
    <mergeCell ref="G75:H75"/>
    <mergeCell ref="B73:D73"/>
    <mergeCell ref="J71:L71"/>
    <mergeCell ref="M71:N71"/>
    <mergeCell ref="M74:N74"/>
    <mergeCell ref="E79:F79"/>
    <mergeCell ref="G79:H79"/>
    <mergeCell ref="J93:K93"/>
    <mergeCell ref="M93:N93"/>
    <mergeCell ref="O93:P93"/>
    <mergeCell ref="B88:D88"/>
    <mergeCell ref="E88:F88"/>
    <mergeCell ref="G88:H88"/>
    <mergeCell ref="J91:L91"/>
    <mergeCell ref="M91:N91"/>
    <mergeCell ref="O91:P91"/>
    <mergeCell ref="J88:L88"/>
    <mergeCell ref="M88:N88"/>
    <mergeCell ref="O88:P88"/>
    <mergeCell ref="B89:D89"/>
    <mergeCell ref="J89:L89"/>
    <mergeCell ref="M89:N89"/>
    <mergeCell ref="O89:P89"/>
    <mergeCell ref="G90:H90"/>
    <mergeCell ref="G91:H91"/>
    <mergeCell ref="J90:L90"/>
    <mergeCell ref="M90:N90"/>
    <mergeCell ref="O90:P90"/>
    <mergeCell ref="B90:D90"/>
    <mergeCell ref="C10:D10"/>
    <mergeCell ref="E10:F10"/>
    <mergeCell ref="G10:H10"/>
    <mergeCell ref="C12:D12"/>
    <mergeCell ref="K10:L10"/>
    <mergeCell ref="M10:N10"/>
    <mergeCell ref="O10:P10"/>
    <mergeCell ref="B86:D86"/>
    <mergeCell ref="E86:F86"/>
    <mergeCell ref="G86:H86"/>
    <mergeCell ref="B84:H84"/>
    <mergeCell ref="J84:P84"/>
    <mergeCell ref="B82:P82"/>
    <mergeCell ref="O74:P74"/>
    <mergeCell ref="J70:L70"/>
    <mergeCell ref="M70:N70"/>
    <mergeCell ref="O70:P70"/>
    <mergeCell ref="J73:L73"/>
    <mergeCell ref="M73:N73"/>
    <mergeCell ref="O73:P73"/>
    <mergeCell ref="M77:N77"/>
    <mergeCell ref="E73:F73"/>
    <mergeCell ref="B85:D85"/>
    <mergeCell ref="E85:F85"/>
    <mergeCell ref="E11:F11"/>
    <mergeCell ref="G11:H11"/>
    <mergeCell ref="M11:N11"/>
    <mergeCell ref="O11:P11"/>
    <mergeCell ref="M63:N63"/>
    <mergeCell ref="E71:F71"/>
    <mergeCell ref="G71:H71"/>
    <mergeCell ref="J72:L72"/>
    <mergeCell ref="M72:N72"/>
    <mergeCell ref="O72:P72"/>
    <mergeCell ref="O55:P55"/>
    <mergeCell ref="M35:N35"/>
    <mergeCell ref="O35:P35"/>
    <mergeCell ref="M69:N69"/>
    <mergeCell ref="O63:P63"/>
    <mergeCell ref="M60:N60"/>
    <mergeCell ref="M56:N56"/>
    <mergeCell ref="O56:P56"/>
    <mergeCell ref="M36:N36"/>
    <mergeCell ref="K15:L15"/>
    <mergeCell ref="O69:P69"/>
    <mergeCell ref="O66:P66"/>
    <mergeCell ref="M64:N64"/>
    <mergeCell ref="O64:P64"/>
    <mergeCell ref="C2:G2"/>
    <mergeCell ref="B6:P6"/>
    <mergeCell ref="B7:P7"/>
    <mergeCell ref="B8:G8"/>
    <mergeCell ref="I8:P9"/>
    <mergeCell ref="K2:P2"/>
    <mergeCell ref="H2:I2"/>
    <mergeCell ref="M4:N4"/>
    <mergeCell ref="C5:K5"/>
    <mergeCell ref="B4:L4"/>
    <mergeCell ref="G87:H87"/>
    <mergeCell ref="B91:D91"/>
    <mergeCell ref="E91:F91"/>
    <mergeCell ref="E89:F89"/>
    <mergeCell ref="G89:H89"/>
    <mergeCell ref="J86:L86"/>
    <mergeCell ref="M86:N86"/>
    <mergeCell ref="E90:F90"/>
    <mergeCell ref="J87:L87"/>
    <mergeCell ref="M87:N87"/>
    <mergeCell ref="G85:H85"/>
    <mergeCell ref="J85:L85"/>
    <mergeCell ref="M85:N85"/>
    <mergeCell ref="O85:P85"/>
    <mergeCell ref="B69:D69"/>
    <mergeCell ref="O87:P87"/>
    <mergeCell ref="B79:D79"/>
    <mergeCell ref="B71:D71"/>
    <mergeCell ref="O77:P77"/>
    <mergeCell ref="B72:D72"/>
    <mergeCell ref="E72:F72"/>
    <mergeCell ref="O86:P86"/>
    <mergeCell ref="G74:H74"/>
    <mergeCell ref="G70:H70"/>
    <mergeCell ref="B74:D74"/>
    <mergeCell ref="E74:F74"/>
    <mergeCell ref="G73:H73"/>
    <mergeCell ref="E69:F69"/>
    <mergeCell ref="G69:H69"/>
    <mergeCell ref="J69:L69"/>
    <mergeCell ref="B70:D70"/>
    <mergeCell ref="E70:F70"/>
    <mergeCell ref="B87:D87"/>
    <mergeCell ref="E87:F87"/>
    <mergeCell ref="M65:N65"/>
    <mergeCell ref="O65:P65"/>
    <mergeCell ref="B68:H68"/>
    <mergeCell ref="J68:P68"/>
    <mergeCell ref="M66:N66"/>
    <mergeCell ref="O67:P67"/>
    <mergeCell ref="M67:N67"/>
    <mergeCell ref="E67:F67"/>
    <mergeCell ref="G67:H67"/>
    <mergeCell ref="E65:F65"/>
    <mergeCell ref="M32:N32"/>
    <mergeCell ref="M34:N34"/>
    <mergeCell ref="G33:H33"/>
    <mergeCell ref="G34:H34"/>
    <mergeCell ref="C11:D11"/>
    <mergeCell ref="K12:L12"/>
    <mergeCell ref="K16:L16"/>
    <mergeCell ref="M16:N16"/>
    <mergeCell ref="O16:P16"/>
    <mergeCell ref="K11:L11"/>
    <mergeCell ref="K14:L14"/>
    <mergeCell ref="M14:N14"/>
    <mergeCell ref="O14:P14"/>
    <mergeCell ref="O12:P12"/>
    <mergeCell ref="O13:P13"/>
    <mergeCell ref="C13:D13"/>
    <mergeCell ref="E13:F13"/>
    <mergeCell ref="G13:H13"/>
    <mergeCell ref="C15:H15"/>
    <mergeCell ref="E12:F12"/>
    <mergeCell ref="G12:H12"/>
    <mergeCell ref="M12:N12"/>
    <mergeCell ref="M13:N13"/>
    <mergeCell ref="K13:L13"/>
  </mergeCells>
  <conditionalFormatting sqref="G20:H27 G43:H48 G51:H51 O57:P61 O64:P66 G70:H75 O70:P75 G86:H91 O86:P91">
    <cfRule type="expression" dxfId="49" priority="60">
      <formula>G20=0</formula>
    </cfRule>
  </conditionalFormatting>
  <conditionalFormatting sqref="G30:H35">
    <cfRule type="expression" dxfId="48" priority="54">
      <formula>G30=0</formula>
    </cfRule>
  </conditionalFormatting>
  <conditionalFormatting sqref="G38:H40">
    <cfRule type="expression" dxfId="47" priority="52">
      <formula>G38=0</formula>
    </cfRule>
  </conditionalFormatting>
  <conditionalFormatting sqref="G55:H60">
    <cfRule type="expression" dxfId="46" priority="85">
      <formula>G55=0</formula>
    </cfRule>
  </conditionalFormatting>
  <conditionalFormatting sqref="G63:H66">
    <cfRule type="expression" dxfId="45" priority="81">
      <formula>G63=0</formula>
    </cfRule>
  </conditionalFormatting>
  <conditionalFormatting sqref="O20:P27">
    <cfRule type="expression" dxfId="41" priority="2">
      <formula>O20=0</formula>
    </cfRule>
  </conditionalFormatting>
  <conditionalFormatting sqref="O30:P37">
    <cfRule type="expression" dxfId="40" priority="38">
      <formula>O30=0</formula>
    </cfRule>
  </conditionalFormatting>
  <conditionalFormatting sqref="O40:P44">
    <cfRule type="expression" dxfId="39" priority="91">
      <formula>O40=0</formula>
    </cfRule>
  </conditionalFormatting>
  <conditionalFormatting sqref="O47:P54">
    <cfRule type="expression" dxfId="38" priority="1">
      <formula>O47=0</formula>
    </cfRule>
  </conditionalFormatting>
  <dataValidations disablePrompts="1" count="3">
    <dataValidation type="whole" allowBlank="1" showInputMessage="1" showErrorMessage="1" sqref="M30:M37 E20:E27 E63:E66 M40:M44 E30:E35 E55:E60 E38:E40 M20:M27 M57:M61 M47:M54 M64:M66 E43:E48 E51" xr:uid="{1C9D47D8-9F3A-4C7D-BBBF-C2FE96F553E0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G12:H12" xr:uid="{243E8C26-6E30-4916-9EE8-FE18BCF1CCA8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01/06/26  and date must be later than 1st June 2026" sqref="K10:L10" xr:uid="{FFADB90B-2BBD-4A0F-BCA0-B5CF959A1FD3}">
      <formula1>46174</formula1>
      <formula2>47848</formula2>
    </dataValidation>
  </dataValidations>
  <hyperlinks>
    <hyperlink ref="M4" r:id="rId1" display="sales@elephantplasterboard.co.nz" xr:uid="{4E10ECBD-A66E-48FD-A735-053EBCB186CA}"/>
    <hyperlink ref="J79" r:id="rId2" display="www.epb.co.nz" xr:uid="{12CB4581-BE9B-45AB-BF41-50E099960E95}"/>
    <hyperlink ref="E79" r:id="rId3" display="info@elephantplasterboard.co.nz" xr:uid="{5236B802-8ED1-4385-8646-C34F8FEF7808}"/>
  </hyperlinks>
  <printOptions horizontalCentered="1"/>
  <pageMargins left="7.874015748031496E-2" right="7.874015748031496E-2" top="7.874015748031496E-2" bottom="7.874015748031496E-2" header="0" footer="0"/>
  <pageSetup paperSize="9" scale="57" orientation="portrait" r:id="rId4"/>
  <ignoredErrors>
    <ignoredError sqref="C10:C11 G10:G11 C13 C15:C16 K15 O15 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6A6579DC-52F5-4FE5-87A8-051DED6790F7}">
            <xm:f>DROPDOWN!$J$39&lt;&gt;1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2" id="{15B0FAF1-4D47-4AC3-909D-748271498E22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M10:M11</xm:sqref>
        </x14:conditionalFormatting>
        <x14:conditionalFormatting xmlns:xm="http://schemas.microsoft.com/office/excel/2006/main">
          <x14:cfRule type="expression" priority="103" id="{0E045714-8415-43F2-9C10-7BFD7ABB4BBF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 J11:K11 J12:M12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48F77B42-1C8F-4E6D-A2C1-AD47E0E518C0}">
          <x14:formula1>
            <xm:f>DROPDOWN!$B$3:$B$8</xm:f>
          </x14:formula1>
          <xm:sqref>C12</xm:sqref>
        </x14:dataValidation>
        <x14:dataValidation type="list" allowBlank="1" showInputMessage="1" showErrorMessage="1" xr:uid="{A67F07E4-0687-4977-92D2-C5E3DF14A512}">
          <x14:formula1>
            <xm:f>DROPDOWN!$B$29:$B$33</xm:f>
          </x14:formula1>
          <xm:sqref>O10</xm:sqref>
        </x14:dataValidation>
        <x14:dataValidation type="list" allowBlank="1" showInputMessage="1" showErrorMessage="1" xr:uid="{B00C6292-B900-46BE-B33D-9514D61F12A3}">
          <x14:formula1>
            <xm:f>DROPDOWN!$B$18:$B$20</xm:f>
          </x14:formula1>
          <xm:sqref>O11</xm:sqref>
        </x14:dataValidation>
        <x14:dataValidation type="list" allowBlank="1" showInputMessage="1" showErrorMessage="1" xr:uid="{70DF2CF2-EB9E-4F33-ADE0-79960B9B2039}">
          <x14:formula1>
            <xm:f>DROPDOWN!$B$53:$B$60</xm:f>
          </x14:formula1>
          <xm:sqref>K13</xm:sqref>
        </x14:dataValidation>
        <x14:dataValidation type="list" allowBlank="1" showInputMessage="1" showErrorMessage="1" xr:uid="{2C52EB24-3970-420D-A564-805987E2D7EE}">
          <x14:formula1>
            <xm:f>DROPDOWN!$B$47:$B$50</xm:f>
          </x14:formula1>
          <xm:sqref>O13</xm:sqref>
        </x14:dataValidation>
        <x14:dataValidation type="list" allowBlank="1" showInputMessage="1" showErrorMessage="1" xr:uid="{454DB090-5443-4F44-A71E-2438FC5D82A4}">
          <x14:formula1>
            <xm:f>DROPDOWN!$B$12:$B$14</xm:f>
          </x14:formula1>
          <xm:sqref>K12:L12</xm:sqref>
        </x14:dataValidation>
        <x14:dataValidation type="list" allowBlank="1" showInputMessage="1" showErrorMessage="1" xr:uid="{6C315289-51FC-46E5-9F3F-3A9A8C6F134F}">
          <x14:formula1>
            <xm:f>DROPDOWN!$B$36:$B$43</xm:f>
          </x14:formula1>
          <xm:sqref>K11</xm:sqref>
        </x14:dataValidation>
        <x14:dataValidation type="list" allowBlank="1" showInputMessage="1" showErrorMessage="1" xr:uid="{70DC9BD0-6694-42F3-870D-1B037A8972FA}">
          <x14:formula1>
            <xm:f>DROPDOWN!$B$23:$B$26</xm:f>
          </x14:formula1>
          <xm:sqref>O12:P12</xm:sqref>
        </x14:dataValidation>
        <x14:dataValidation type="list" allowBlank="1" showInputMessage="1" showErrorMessage="1" xr:uid="{A8554559-65D7-4E20-8D01-EE9ADEEC9196}">
          <x14:formula1>
            <xm:f>DROPDOWN!$G$47:$G$49</xm:f>
          </x14:formula1>
          <xm:sqref>O16:P16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964C-5425-4833-9E9C-3773AF1AABDD}">
  <sheetPr codeName="Sheet6">
    <pageSetUpPr fitToPage="1"/>
  </sheetPr>
  <dimension ref="A1:EG939"/>
  <sheetViews>
    <sheetView topLeftCell="A35" zoomScale="90" zoomScaleNormal="90" workbookViewId="0">
      <selection activeCell="J48" sqref="J48"/>
    </sheetView>
  </sheetViews>
  <sheetFormatPr defaultRowHeight="15" x14ac:dyDescent="0.25"/>
  <cols>
    <col min="1" max="1" width="1.7109375" customWidth="1"/>
    <col min="2" max="2" width="18.7109375" customWidth="1"/>
    <col min="3" max="4" width="14.7109375" customWidth="1"/>
    <col min="5" max="8" width="9.7109375" customWidth="1"/>
    <col min="9" max="9" width="2.7109375" customWidth="1"/>
    <col min="10" max="10" width="18.7109375" customWidth="1"/>
    <col min="11" max="12" width="14.7109375" customWidth="1"/>
    <col min="13" max="16" width="9.7109375" customWidth="1"/>
    <col min="17" max="137" width="9.140625" style="43"/>
  </cols>
  <sheetData>
    <row r="1" spans="1:19" ht="8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9.5" customHeight="1" x14ac:dyDescent="0.25">
      <c r="B2" s="191" t="str">
        <f>'Order Form Group 1'!B2</f>
        <v>26.07 v1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6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6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20.100000000000001" customHeight="1" x14ac:dyDescent="0.25">
      <c r="B6" s="61" t="str">
        <f>'Order Form Group 1'!B10</f>
        <v>MERCHANT:</v>
      </c>
      <c r="C6" s="374">
        <f>'Order Form Group 1'!C10</f>
        <v>0</v>
      </c>
      <c r="D6" s="374"/>
      <c r="E6" s="373" t="str">
        <f>'Order Form Group 1'!E10</f>
        <v>BRANCH:</v>
      </c>
      <c r="F6" s="373"/>
      <c r="G6" s="374">
        <f>'Order Form Group 1'!G10</f>
        <v>0</v>
      </c>
      <c r="H6" s="395"/>
      <c r="I6" s="1"/>
      <c r="J6" s="393" t="str">
        <f>'Order Form Group 1'!B14</f>
        <v>PROJECT                     SITE ADDRESS:</v>
      </c>
      <c r="K6" s="374">
        <f>'Order Form Group 1'!C15</f>
        <v>0</v>
      </c>
      <c r="L6" s="374"/>
      <c r="M6" s="374"/>
      <c r="N6" s="374"/>
      <c r="O6" s="374"/>
      <c r="P6" s="395"/>
      <c r="R6" s="105" t="str">
        <f>'Order Form Group 1'!R4</f>
        <v xml:space="preserve">N.B  If you wish to override locked cells then unprotect the sheet     (go to 'Review' tab, then 'Unprotect Sheet' option) </v>
      </c>
    </row>
    <row r="7" spans="1:19" ht="20.100000000000001" customHeight="1" x14ac:dyDescent="0.25">
      <c r="B7" s="61" t="str">
        <f>'Order Form Group 1'!B11</f>
        <v>ORDER NUMBER:</v>
      </c>
      <c r="C7" s="374">
        <f>'Order Form Group 1'!C11</f>
        <v>0</v>
      </c>
      <c r="D7" s="374"/>
      <c r="E7" s="373" t="str">
        <f>'Order Form Group 1'!E11</f>
        <v>MERCHANT REP:</v>
      </c>
      <c r="F7" s="373"/>
      <c r="G7" s="374">
        <f>'Order Form Group 1'!G11</f>
        <v>0</v>
      </c>
      <c r="H7" s="395"/>
      <c r="I7" s="1"/>
      <c r="J7" s="394"/>
      <c r="K7" s="396">
        <f>'Order Form Group 1'!C16</f>
        <v>0</v>
      </c>
      <c r="L7" s="396"/>
      <c r="M7" s="396"/>
      <c r="N7" s="396"/>
      <c r="O7" s="396"/>
      <c r="P7" s="397"/>
    </row>
    <row r="8" spans="1:19" ht="20.100000000000001" customHeight="1" x14ac:dyDescent="0.25">
      <c r="B8" s="61" t="str">
        <f>'Order Form Group 1'!B12</f>
        <v>SERVICE/DEL TYPE:</v>
      </c>
      <c r="C8" s="398" t="str">
        <f>'Order Form Group 1'!C12</f>
        <v xml:space="preserve"> </v>
      </c>
      <c r="D8" s="398"/>
      <c r="E8" s="373" t="str">
        <f>'Order Form Group 1'!E12</f>
        <v>ORDER DATE:</v>
      </c>
      <c r="F8" s="373"/>
      <c r="G8" s="399">
        <f>'Order Form Group 1'!G12</f>
        <v>0</v>
      </c>
      <c r="H8" s="400"/>
      <c r="I8" s="1"/>
      <c r="J8" s="62" t="str">
        <f>'Order Form Group 1'!J15</f>
        <v>SITE CONTACT:</v>
      </c>
      <c r="K8" s="374">
        <f>'Order Form Group 1'!K15</f>
        <v>0</v>
      </c>
      <c r="L8" s="374"/>
      <c r="M8" s="373" t="str">
        <f>'Order Form Group 1'!M15</f>
        <v>SITE  PH NUMBER:</v>
      </c>
      <c r="N8" s="373"/>
      <c r="O8" s="374">
        <f>'Order Form Group 1'!O15</f>
        <v>0</v>
      </c>
      <c r="P8" s="395"/>
    </row>
    <row r="9" spans="1:19" ht="20.100000000000001" customHeight="1" x14ac:dyDescent="0.25">
      <c r="B9" s="62" t="str">
        <f>'Order Form Group 1'!B13</f>
        <v>CLIENT NAME:</v>
      </c>
      <c r="C9" s="374">
        <f>'Order Form Group 1'!C13</f>
        <v>0</v>
      </c>
      <c r="D9" s="374"/>
      <c r="E9" s="373" t="str">
        <f>'Order Form Group 1'!E13</f>
        <v>PH. NUMBER:</v>
      </c>
      <c r="F9" s="373"/>
      <c r="G9" s="374">
        <f>'Order Form Group 1'!G13</f>
        <v>0</v>
      </c>
      <c r="H9" s="395"/>
      <c r="I9" s="1"/>
      <c r="J9" s="62" t="str">
        <f>'Order Form Group 1'!J16</f>
        <v>OTHER SITE INFO:</v>
      </c>
      <c r="K9" s="374">
        <f>'Order Form Group 1'!K16</f>
        <v>0</v>
      </c>
      <c r="L9" s="374"/>
      <c r="M9" s="374"/>
      <c r="N9" s="374"/>
      <c r="O9" s="374"/>
      <c r="P9" s="395"/>
    </row>
    <row r="10" spans="1:19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9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9" ht="20.100000000000001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S12" s="45"/>
    </row>
    <row r="13" spans="1:19" ht="20.100000000000001" customHeight="1" x14ac:dyDescent="0.25">
      <c r="B13" s="369" t="str">
        <f ca="1">CONCATENATE("Group ",'Order Form Group 1'!$J$2,"    ORDER SUMMARY")</f>
        <v>Group 1    ORDER SUMMARY</v>
      </c>
      <c r="C13" s="370"/>
      <c r="D13" s="370"/>
      <c r="E13" s="370"/>
      <c r="F13" s="370"/>
      <c r="G13" s="370"/>
      <c r="H13" s="370"/>
      <c r="I13" s="370"/>
      <c r="J13" s="370"/>
      <c r="K13" s="371" t="str">
        <f>'Order Form Group 1'!K2</f>
        <v xml:space="preserve">  </v>
      </c>
      <c r="L13" s="371"/>
      <c r="M13" s="371"/>
      <c r="N13" s="371"/>
      <c r="O13" s="371"/>
      <c r="P13" s="372"/>
    </row>
    <row r="14" spans="1:19" ht="20.100000000000001" customHeight="1" x14ac:dyDescent="0.25">
      <c r="B14" s="64"/>
      <c r="C14" s="67" t="str">
        <f>'Order Form Group 1'!C14</f>
        <v>UNIT NUMBER:</v>
      </c>
      <c r="D14" s="63">
        <f>'Order Form Group 1'!D14</f>
        <v>0</v>
      </c>
      <c r="E14" s="401" t="str">
        <f>'Order Form Group 1'!E14</f>
        <v>LOT NUMBER:</v>
      </c>
      <c r="F14" s="401"/>
      <c r="G14" s="402">
        <f>'Order Form Group 1'!G14</f>
        <v>0</v>
      </c>
      <c r="H14" s="403"/>
      <c r="I14" s="1"/>
      <c r="J14" s="66" t="str">
        <f>'Order Form Group 1'!J10</f>
        <v>DELIVERY DATE:</v>
      </c>
      <c r="K14" s="382">
        <f>'Order Form Group 1'!K10</f>
        <v>0</v>
      </c>
      <c r="L14" s="382"/>
      <c r="M14" s="377" t="str">
        <f>'Order Form Group 1'!M10</f>
        <v>DELIVERY TIME:</v>
      </c>
      <c r="N14" s="377"/>
      <c r="O14" s="378" t="str">
        <f>'Order Form Group 1'!O10</f>
        <v xml:space="preserve"> </v>
      </c>
      <c r="P14" s="379"/>
    </row>
    <row r="15" spans="1:19" ht="20.100000000000001" customHeight="1" x14ac:dyDescent="0.25">
      <c r="B15" s="65" t="str">
        <f>'Order Form Group 1'!J13</f>
        <v>FLOOR LEVEL:</v>
      </c>
      <c r="C15" s="387" t="str">
        <f>'Order Form Group 1'!K13</f>
        <v xml:space="preserve"> </v>
      </c>
      <c r="D15" s="387"/>
      <c r="E15" s="427" t="str">
        <f>'Order Form Group 1'!M13</f>
        <v>WALL or CEILING:</v>
      </c>
      <c r="F15" s="427"/>
      <c r="G15" s="390" t="str">
        <f>'Order Form Group 1'!O13</f>
        <v xml:space="preserve"> </v>
      </c>
      <c r="H15" s="391"/>
      <c r="I15" s="1"/>
      <c r="J15" s="62" t="str">
        <f>'Order Form Group 1'!J11</f>
        <v>DELIVERY MODE:</v>
      </c>
      <c r="K15" s="382" t="str">
        <f>'Order Form Group 1'!K11</f>
        <v xml:space="preserve"> </v>
      </c>
      <c r="L15" s="382"/>
      <c r="M15" s="373" t="str">
        <f>'Order Form Group 1'!M11</f>
        <v>SITE INSPECTION:</v>
      </c>
      <c r="N15" s="373"/>
      <c r="O15" s="374" t="str">
        <f>'Order Form Group 1'!O11</f>
        <v xml:space="preserve"> </v>
      </c>
      <c r="P15" s="375"/>
    </row>
    <row r="16" spans="1:19" ht="20.100000000000001" customHeight="1" x14ac:dyDescent="0.25">
      <c r="B16" s="71" t="str">
        <f>'Order Form Group 1'!J14</f>
        <v>OTHER SITE LEVELS:</v>
      </c>
      <c r="C16" s="433">
        <f>'Order Form Group 1'!L14</f>
        <v>0</v>
      </c>
      <c r="D16" s="433"/>
      <c r="E16" s="384" t="str">
        <f>'Order Form Group 1'!M14</f>
        <v>OTHER GROUPINGS:</v>
      </c>
      <c r="F16" s="384"/>
      <c r="G16" s="431">
        <f>'Order Form Group 1'!O14</f>
        <v>0</v>
      </c>
      <c r="H16" s="432"/>
      <c r="I16" s="1"/>
      <c r="J16" s="62" t="str">
        <f>'Order Form Group 1'!J12</f>
        <v>HIAB REACH:</v>
      </c>
      <c r="K16" s="382" t="str">
        <f>'Order Form Group 1'!K12</f>
        <v>Super Reach (23m-32m)</v>
      </c>
      <c r="L16" s="382"/>
      <c r="M16" s="373" t="str">
        <f>'Order Form Group 1'!M12</f>
        <v>EXTRA LABOUR:</v>
      </c>
      <c r="N16" s="373"/>
      <c r="O16" s="374" t="str">
        <f>'Order Form Group 1'!O12</f>
        <v xml:space="preserve"> </v>
      </c>
      <c r="P16" s="375"/>
    </row>
    <row r="17" spans="2:16" x14ac:dyDescent="0.25">
      <c r="B17" s="4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42"/>
    </row>
    <row r="18" spans="2:16" ht="20.100000000000001" customHeight="1" x14ac:dyDescent="0.25">
      <c r="B18" s="392" t="s">
        <v>49</v>
      </c>
      <c r="C18" s="216"/>
      <c r="D18" s="216"/>
      <c r="E18" s="216" t="s">
        <v>16</v>
      </c>
      <c r="F18" s="216"/>
      <c r="G18" s="216" t="s">
        <v>158</v>
      </c>
      <c r="H18" s="216"/>
      <c r="I18" s="23"/>
      <c r="J18" s="216" t="s">
        <v>49</v>
      </c>
      <c r="K18" s="216"/>
      <c r="L18" s="216"/>
      <c r="M18" s="216" t="s">
        <v>16</v>
      </c>
      <c r="N18" s="216"/>
      <c r="O18" s="216" t="s">
        <v>158</v>
      </c>
      <c r="P18" s="376"/>
    </row>
    <row r="19" spans="2:16" ht="15.95" customHeight="1" x14ac:dyDescent="0.25">
      <c r="B19" s="295" t="str">
        <f>'Order Form Group 1'!B70</f>
        <v>10mm EPB®  Standard</v>
      </c>
      <c r="C19" s="295"/>
      <c r="D19" s="296"/>
      <c r="E19" s="291">
        <f>'Order Form Group 1'!E70</f>
        <v>0</v>
      </c>
      <c r="F19" s="292"/>
      <c r="G19" s="380">
        <f>'Order Form Group 1'!G70</f>
        <v>0</v>
      </c>
      <c r="H19" s="381"/>
      <c r="I19" s="23"/>
      <c r="J19" s="315" t="str">
        <f>'Order Form Group 1'!J70</f>
        <v>10mm EPB CeilingSmart® : Spans 600mm battens</v>
      </c>
      <c r="K19" s="315"/>
      <c r="L19" s="316"/>
      <c r="M19" s="291">
        <f>'Order Form Group 1'!M70</f>
        <v>0</v>
      </c>
      <c r="N19" s="292"/>
      <c r="O19" s="380">
        <f>'Order Form Group 1'!O70</f>
        <v>0</v>
      </c>
      <c r="P19" s="381"/>
    </row>
    <row r="20" spans="2:16" ht="15.95" customHeight="1" x14ac:dyDescent="0.25">
      <c r="B20" s="301" t="str">
        <f>'Order Form Group 1'!B71</f>
        <v>10mm EPB®  Standard   WIDE x 1350mm</v>
      </c>
      <c r="C20" s="301"/>
      <c r="D20" s="302"/>
      <c r="E20" s="293">
        <f>'Order Form Group 1'!E71</f>
        <v>0</v>
      </c>
      <c r="F20" s="294"/>
      <c r="G20" s="380">
        <f>'Order Form Group 1'!G71</f>
        <v>0</v>
      </c>
      <c r="H20" s="381"/>
      <c r="I20" s="23"/>
      <c r="J20" s="317" t="str">
        <f>'Order Form Group 1'!J71</f>
        <v>13mm EPB® Standard</v>
      </c>
      <c r="K20" s="317"/>
      <c r="L20" s="318"/>
      <c r="M20" s="293">
        <f>'Order Form Group 1'!M71</f>
        <v>0</v>
      </c>
      <c r="N20" s="294"/>
      <c r="O20" s="380">
        <f>'Order Form Group 1'!O71</f>
        <v>0</v>
      </c>
      <c r="P20" s="381"/>
    </row>
    <row r="21" spans="2:16" ht="15.95" customHeight="1" x14ac:dyDescent="0.25">
      <c r="B21" s="303" t="str">
        <f>'Order Form Group 1'!B72</f>
        <v>10mm EPB BraceSmart® &amp; EPB  NoiseSmart®</v>
      </c>
      <c r="C21" s="303"/>
      <c r="D21" s="304"/>
      <c r="E21" s="202">
        <f>'Order Form Group 1'!E72</f>
        <v>0</v>
      </c>
      <c r="F21" s="203"/>
      <c r="G21" s="380">
        <f>'Order Form Group 1'!G72</f>
        <v>0</v>
      </c>
      <c r="H21" s="381"/>
      <c r="I21" s="23"/>
      <c r="J21" s="303" t="str">
        <f>'Order Form Group 1'!J72</f>
        <v>13mm EPB BraceSmart® &amp; EPB  NoiseSmart®</v>
      </c>
      <c r="K21" s="303"/>
      <c r="L21" s="304"/>
      <c r="M21" s="202">
        <f>'Order Form Group 1'!M72</f>
        <v>0</v>
      </c>
      <c r="N21" s="203"/>
      <c r="O21" s="380">
        <f>'Order Form Group 1'!O72</f>
        <v>0</v>
      </c>
      <c r="P21" s="381"/>
    </row>
    <row r="22" spans="2:16" ht="15.95" customHeight="1" x14ac:dyDescent="0.25">
      <c r="B22" s="303" t="str">
        <f>'Order Form Group 1'!B73</f>
        <v>10mm EPB Brace &amp; NoiseSmart®  WIDE x 1350mm</v>
      </c>
      <c r="C22" s="303"/>
      <c r="D22" s="304"/>
      <c r="E22" s="202">
        <f>'Order Form Group 1'!E73</f>
        <v>0</v>
      </c>
      <c r="F22" s="203"/>
      <c r="G22" s="380">
        <f>'Order Form Group 1'!G73</f>
        <v>0</v>
      </c>
      <c r="H22" s="381"/>
      <c r="I22" s="23"/>
      <c r="J22" s="289" t="str">
        <f>'Order Form Group 1'!J73</f>
        <v>10mm EPB FireSmart®</v>
      </c>
      <c r="K22" s="289"/>
      <c r="L22" s="290"/>
      <c r="M22" s="297">
        <f>'Order Form Group 1'!M73</f>
        <v>0</v>
      </c>
      <c r="N22" s="298"/>
      <c r="O22" s="380">
        <f>'Order Form Group 1'!O73</f>
        <v>0</v>
      </c>
      <c r="P22" s="381"/>
    </row>
    <row r="23" spans="2:16" ht="15.95" customHeight="1" x14ac:dyDescent="0.25">
      <c r="B23" s="287" t="str">
        <f>'Order Form Group 1'!B74</f>
        <v>10mm EPB AquaSmart®</v>
      </c>
      <c r="C23" s="287"/>
      <c r="D23" s="288"/>
      <c r="E23" s="342">
        <f>'Order Form Group 1'!E74</f>
        <v>0</v>
      </c>
      <c r="F23" s="343"/>
      <c r="G23" s="380">
        <f>'Order Form Group 1'!G74</f>
        <v>0</v>
      </c>
      <c r="H23" s="381"/>
      <c r="I23" s="23"/>
      <c r="J23" s="289" t="str">
        <f>'Order Form Group 1'!J74</f>
        <v>13mm EPB FireSmart®</v>
      </c>
      <c r="K23" s="289"/>
      <c r="L23" s="290"/>
      <c r="M23" s="297">
        <f>'Order Form Group 1'!M74</f>
        <v>0</v>
      </c>
      <c r="N23" s="298"/>
      <c r="O23" s="380">
        <f>'Order Form Group 1'!O74</f>
        <v>0</v>
      </c>
      <c r="P23" s="381"/>
    </row>
    <row r="24" spans="2:16" ht="15.95" customHeight="1" x14ac:dyDescent="0.25">
      <c r="B24" s="287" t="str">
        <f>'Order Form Group 1'!B75</f>
        <v>13mm EPB AquaSmart®</v>
      </c>
      <c r="C24" s="287"/>
      <c r="D24" s="288"/>
      <c r="E24" s="305">
        <f>'Order Form Group 1'!E75</f>
        <v>0</v>
      </c>
      <c r="F24" s="306"/>
      <c r="G24" s="380">
        <f>'Order Form Group 1'!G75</f>
        <v>0</v>
      </c>
      <c r="H24" s="381"/>
      <c r="I24" s="23"/>
      <c r="J24" s="289" t="str">
        <f>'Order Form Group 1'!J75</f>
        <v>16mm EPB FireSmart®</v>
      </c>
      <c r="K24" s="289"/>
      <c r="L24" s="290"/>
      <c r="M24" s="297">
        <f>'Order Form Group 1'!M75</f>
        <v>0</v>
      </c>
      <c r="N24" s="298"/>
      <c r="O24" s="380">
        <f>'Order Form Group 1'!O75</f>
        <v>0</v>
      </c>
      <c r="P24" s="381"/>
    </row>
    <row r="25" spans="2:16" ht="9.6" customHeight="1" thickBot="1" x14ac:dyDescent="0.3">
      <c r="B25" s="100"/>
      <c r="C25" s="24"/>
      <c r="D25" s="24"/>
      <c r="E25" s="25"/>
      <c r="F25" s="25"/>
      <c r="G25" s="12"/>
      <c r="H25" s="12"/>
      <c r="I25" s="23"/>
      <c r="J25" s="98"/>
      <c r="K25" s="98"/>
      <c r="L25" s="98"/>
      <c r="M25" s="25"/>
      <c r="N25" s="25"/>
      <c r="O25" s="12"/>
      <c r="P25" s="99"/>
    </row>
    <row r="26" spans="2:16" ht="15.95" customHeight="1" thickBot="1" x14ac:dyDescent="0.35">
      <c r="B26" s="26"/>
      <c r="C26" s="27"/>
      <c r="D26" s="27"/>
      <c r="E26" s="27"/>
      <c r="F26" s="27"/>
      <c r="G26" s="27"/>
      <c r="H26" s="27"/>
      <c r="I26" s="27"/>
      <c r="J26" s="27"/>
      <c r="K26" s="28" t="str">
        <f ca="1">CONCATENATE("Group ",'Order Form Group 1'!J2)</f>
        <v>Group 1</v>
      </c>
      <c r="L26" s="29" t="s">
        <v>103</v>
      </c>
      <c r="M26" s="333">
        <f>SUM(E19:F24,M19:N24)</f>
        <v>0</v>
      </c>
      <c r="N26" s="334"/>
      <c r="O26" s="388" t="str">
        <f>IF(SUM(G19:H24,O19:P24)=0,"",SUM(G19:H24,O19:P24))</f>
        <v/>
      </c>
      <c r="P26" s="389"/>
    </row>
    <row r="27" spans="2:16" ht="6.9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9">
        <f>'Order Form Group 1'!N79</f>
        <v>0</v>
      </c>
      <c r="O28" s="50" t="str">
        <f>'Order Form Group 1'!O79</f>
        <v>Kilos</v>
      </c>
      <c r="P28" s="1"/>
    </row>
    <row r="29" spans="2:16" ht="15.75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ht="20.100000000000001" customHeight="1" x14ac:dyDescent="0.25">
      <c r="B30" s="369" t="str">
        <f ca="1">CONCATENATE("Group ",'Order Form Group 2'!$J2,"    ORDER SUMMARY")</f>
        <v>Group 2    ORDER SUMMARY</v>
      </c>
      <c r="C30" s="370"/>
      <c r="D30" s="370"/>
      <c r="E30" s="370"/>
      <c r="F30" s="370"/>
      <c r="G30" s="370"/>
      <c r="H30" s="370"/>
      <c r="I30" s="370"/>
      <c r="J30" s="370"/>
      <c r="K30" s="371" t="str">
        <f>'Order Form Group 2'!K2</f>
        <v xml:space="preserve">  </v>
      </c>
      <c r="L30" s="371"/>
      <c r="M30" s="371"/>
      <c r="N30" s="371"/>
      <c r="O30" s="371"/>
      <c r="P30" s="372"/>
    </row>
    <row r="31" spans="2:16" ht="20.100000000000001" customHeight="1" x14ac:dyDescent="0.25">
      <c r="B31" s="64"/>
      <c r="C31" s="67" t="str">
        <f>'Order Form Group 2'!C14</f>
        <v>UNIT NUMBER:</v>
      </c>
      <c r="D31" s="63">
        <f>'Order Form Group 2'!D14</f>
        <v>0</v>
      </c>
      <c r="E31" s="401" t="str">
        <f>'Order Form Group 2'!E14</f>
        <v>LOT NUMBER:</v>
      </c>
      <c r="F31" s="401"/>
      <c r="G31" s="402">
        <f>'Order Form Group 2'!G14</f>
        <v>0</v>
      </c>
      <c r="H31" s="403"/>
      <c r="I31" s="1"/>
      <c r="J31" s="66" t="str">
        <f>'Order Form Group 2'!J10</f>
        <v>DELIVERY DATE:</v>
      </c>
      <c r="K31" s="382">
        <f>'Order Form Group 2'!K10</f>
        <v>0</v>
      </c>
      <c r="L31" s="382"/>
      <c r="M31" s="377" t="str">
        <f>'Order Form Group 2'!M10</f>
        <v>DELIVERY TIME:</v>
      </c>
      <c r="N31" s="377"/>
      <c r="O31" s="378" t="str">
        <f>'Order Form Group 2'!O10</f>
        <v xml:space="preserve"> </v>
      </c>
      <c r="P31" s="379"/>
    </row>
    <row r="32" spans="2:16" ht="20.100000000000001" customHeight="1" x14ac:dyDescent="0.25">
      <c r="B32" s="65" t="str">
        <f>'Order Form Group 2'!J13</f>
        <v>FLOOR LEVEL:</v>
      </c>
      <c r="C32" s="387" t="str">
        <f>'Order Form Group 2'!K13</f>
        <v xml:space="preserve"> </v>
      </c>
      <c r="D32" s="387"/>
      <c r="E32" s="430" t="str">
        <f>'Order Form Group 2'!M13</f>
        <v>WALL or CEILING:</v>
      </c>
      <c r="F32" s="430"/>
      <c r="G32" s="390" t="str">
        <f>'Order Form Group 2'!O13</f>
        <v xml:space="preserve"> </v>
      </c>
      <c r="H32" s="391"/>
      <c r="I32" s="1"/>
      <c r="J32" s="62" t="str">
        <f>'Order Form Group 2'!J11</f>
        <v>DELIVERY MODE:</v>
      </c>
      <c r="K32" s="382" t="str">
        <f>'Order Form Group 2'!K11</f>
        <v xml:space="preserve"> </v>
      </c>
      <c r="L32" s="382"/>
      <c r="M32" s="373" t="str">
        <f>'Order Form Group 2'!M11</f>
        <v>SITE INSPECTION:</v>
      </c>
      <c r="N32" s="373"/>
      <c r="O32" s="374" t="str">
        <f>'Order Form Group 2'!O11</f>
        <v xml:space="preserve"> </v>
      </c>
      <c r="P32" s="375"/>
    </row>
    <row r="33" spans="2:137" ht="20.100000000000001" customHeight="1" x14ac:dyDescent="0.25">
      <c r="B33" s="71" t="str">
        <f>'Order Form Group 2'!J14</f>
        <v>OTHER SITE LEVELS:</v>
      </c>
      <c r="C33" s="383">
        <f>'Order Form Group 2'!K14</f>
        <v>0</v>
      </c>
      <c r="D33" s="383"/>
      <c r="E33" s="384" t="str">
        <f>'Order Form Group 2'!M14</f>
        <v>OTHER GROUPINGS:</v>
      </c>
      <c r="F33" s="384"/>
      <c r="G33" s="431">
        <f>'Order Form Group 2'!O14</f>
        <v>0</v>
      </c>
      <c r="H33" s="432"/>
      <c r="I33" s="1"/>
      <c r="J33" s="62" t="str">
        <f>'Order Form Group 2'!J12</f>
        <v>HIAB REACH:</v>
      </c>
      <c r="K33" s="382" t="str">
        <f>'Order Form Group 2'!K12</f>
        <v>Long Reach   (15m-23m)</v>
      </c>
      <c r="L33" s="382"/>
      <c r="M33" s="373" t="str">
        <f>'Order Form Group 2'!M12</f>
        <v>EXTRA LABOUR:</v>
      </c>
      <c r="N33" s="373"/>
      <c r="O33" s="374" t="str">
        <f>'Order Form Group 2'!O12</f>
        <v xml:space="preserve"> </v>
      </c>
      <c r="P33" s="375"/>
    </row>
    <row r="34" spans="2:137" x14ac:dyDescent="0.25">
      <c r="B34" s="4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2"/>
    </row>
    <row r="35" spans="2:137" ht="20.100000000000001" customHeight="1" x14ac:dyDescent="0.25">
      <c r="B35" s="392" t="s">
        <v>49</v>
      </c>
      <c r="C35" s="216"/>
      <c r="D35" s="216"/>
      <c r="E35" s="216" t="s">
        <v>16</v>
      </c>
      <c r="F35" s="216"/>
      <c r="G35" s="216" t="s">
        <v>158</v>
      </c>
      <c r="H35" s="216"/>
      <c r="I35" s="23"/>
      <c r="J35" s="216" t="s">
        <v>49</v>
      </c>
      <c r="K35" s="216"/>
      <c r="L35" s="216"/>
      <c r="M35" s="216" t="s">
        <v>16</v>
      </c>
      <c r="N35" s="216"/>
      <c r="O35" s="216" t="s">
        <v>158</v>
      </c>
      <c r="P35" s="376"/>
    </row>
    <row r="36" spans="2:137" ht="15.95" customHeight="1" x14ac:dyDescent="0.25">
      <c r="B36" s="295" t="str">
        <f>B$19</f>
        <v>10mm EPB®  Standard</v>
      </c>
      <c r="C36" s="295"/>
      <c r="D36" s="296"/>
      <c r="E36" s="291">
        <f>'Order Form Group 2'!E70</f>
        <v>0</v>
      </c>
      <c r="F36" s="292"/>
      <c r="G36" s="380">
        <f>'Order Form Group 2'!G70</f>
        <v>0</v>
      </c>
      <c r="H36" s="381"/>
      <c r="I36" s="23"/>
      <c r="J36" s="315" t="str">
        <f>J$19</f>
        <v>10mm EPB CeilingSmart® : Spans 600mm battens</v>
      </c>
      <c r="K36" s="315"/>
      <c r="L36" s="316"/>
      <c r="M36" s="291">
        <f>'Order Form Group 2'!M70</f>
        <v>0</v>
      </c>
      <c r="N36" s="292"/>
      <c r="O36" s="380">
        <f>'Order Form Group 2'!O70</f>
        <v>0</v>
      </c>
      <c r="P36" s="381"/>
    </row>
    <row r="37" spans="2:137" ht="15.95" customHeight="1" x14ac:dyDescent="0.25">
      <c r="B37" s="301" t="str">
        <f>B$20</f>
        <v>10mm EPB®  Standard   WIDE x 1350mm</v>
      </c>
      <c r="C37" s="301"/>
      <c r="D37" s="302"/>
      <c r="E37" s="293">
        <f>'Order Form Group 2'!E71</f>
        <v>0</v>
      </c>
      <c r="F37" s="294"/>
      <c r="G37" s="380">
        <f>'Order Form Group 2'!G71</f>
        <v>0</v>
      </c>
      <c r="H37" s="381"/>
      <c r="I37" s="23"/>
      <c r="J37" s="317" t="str">
        <f>J$20</f>
        <v>13mm EPB® Standard</v>
      </c>
      <c r="K37" s="317"/>
      <c r="L37" s="318"/>
      <c r="M37" s="293">
        <f>'Order Form Group 2'!M71</f>
        <v>0</v>
      </c>
      <c r="N37" s="294"/>
      <c r="O37" s="380">
        <f>'Order Form Group 2'!O71</f>
        <v>0</v>
      </c>
      <c r="P37" s="381"/>
    </row>
    <row r="38" spans="2:137" ht="15.95" customHeight="1" x14ac:dyDescent="0.25">
      <c r="B38" s="303" t="str">
        <f>B$21</f>
        <v>10mm EPB BraceSmart® &amp; EPB  NoiseSmart®</v>
      </c>
      <c r="C38" s="303"/>
      <c r="D38" s="304"/>
      <c r="E38" s="202">
        <f>'Order Form Group 2'!E72</f>
        <v>0</v>
      </c>
      <c r="F38" s="203"/>
      <c r="G38" s="380">
        <f>'Order Form Group 2'!G72</f>
        <v>0</v>
      </c>
      <c r="H38" s="381"/>
      <c r="I38" s="23"/>
      <c r="J38" s="303" t="str">
        <f>J$21</f>
        <v>13mm EPB BraceSmart® &amp; EPB  NoiseSmart®</v>
      </c>
      <c r="K38" s="303"/>
      <c r="L38" s="304"/>
      <c r="M38" s="202">
        <f>'Order Form Group 2'!M72</f>
        <v>0</v>
      </c>
      <c r="N38" s="203"/>
      <c r="O38" s="380">
        <f>'Order Form Group 2'!O72</f>
        <v>0</v>
      </c>
      <c r="P38" s="381"/>
    </row>
    <row r="39" spans="2:137" ht="15.95" customHeight="1" x14ac:dyDescent="0.25">
      <c r="B39" s="303" t="str">
        <f>B$22</f>
        <v>10mm EPB Brace &amp; NoiseSmart®  WIDE x 1350mm</v>
      </c>
      <c r="C39" s="303"/>
      <c r="D39" s="304"/>
      <c r="E39" s="202">
        <f>'Order Form Group 2'!E73</f>
        <v>0</v>
      </c>
      <c r="F39" s="203"/>
      <c r="G39" s="380">
        <f>'Order Form Group 2'!G73</f>
        <v>0</v>
      </c>
      <c r="H39" s="381"/>
      <c r="I39" s="23"/>
      <c r="J39" s="289" t="str">
        <f>J$22</f>
        <v>10mm EPB FireSmart®</v>
      </c>
      <c r="K39" s="289"/>
      <c r="L39" s="290"/>
      <c r="M39" s="297">
        <f>'Order Form Group 2'!M73</f>
        <v>0</v>
      </c>
      <c r="N39" s="298"/>
      <c r="O39" s="380">
        <f>'Order Form Group 2'!O73</f>
        <v>0</v>
      </c>
      <c r="P39" s="381"/>
    </row>
    <row r="40" spans="2:137" ht="15.95" customHeight="1" x14ac:dyDescent="0.25">
      <c r="B40" s="287" t="str">
        <f>B$23</f>
        <v>10mm EPB AquaSmart®</v>
      </c>
      <c r="C40" s="287"/>
      <c r="D40" s="288"/>
      <c r="E40" s="342">
        <f>'Order Form Group 2'!E74</f>
        <v>0</v>
      </c>
      <c r="F40" s="343"/>
      <c r="G40" s="380">
        <f>'Order Form Group 2'!G74</f>
        <v>0</v>
      </c>
      <c r="H40" s="381"/>
      <c r="I40" s="23"/>
      <c r="J40" s="289" t="str">
        <f>J$23</f>
        <v>13mm EPB FireSmart®</v>
      </c>
      <c r="K40" s="289"/>
      <c r="L40" s="290"/>
      <c r="M40" s="297">
        <f>'Order Form Group 2'!M74</f>
        <v>0</v>
      </c>
      <c r="N40" s="298"/>
      <c r="O40" s="380">
        <f>'Order Form Group 2'!O74</f>
        <v>0</v>
      </c>
      <c r="P40" s="381"/>
    </row>
    <row r="41" spans="2:137" ht="15.95" customHeight="1" x14ac:dyDescent="0.25">
      <c r="B41" s="287" t="str">
        <f>B$24</f>
        <v>13mm EPB AquaSmart®</v>
      </c>
      <c r="C41" s="287"/>
      <c r="D41" s="288"/>
      <c r="E41" s="305">
        <f>'Order Form Group 2'!E75</f>
        <v>0</v>
      </c>
      <c r="F41" s="306"/>
      <c r="G41" s="380">
        <f>'Order Form Group 2'!G75</f>
        <v>0</v>
      </c>
      <c r="H41" s="381"/>
      <c r="I41" s="23"/>
      <c r="J41" s="289" t="str">
        <f>J$24</f>
        <v>16mm EPB FireSmart®</v>
      </c>
      <c r="K41" s="289"/>
      <c r="L41" s="290"/>
      <c r="M41" s="297">
        <f>'Order Form Group 2'!M75</f>
        <v>0</v>
      </c>
      <c r="N41" s="298"/>
      <c r="O41" s="380">
        <f>'Order Form Group 2'!O75</f>
        <v>0</v>
      </c>
      <c r="P41" s="381"/>
    </row>
    <row r="42" spans="2:137" ht="9.6" customHeight="1" thickBot="1" x14ac:dyDescent="0.3">
      <c r="B42" s="100"/>
      <c r="C42" s="24"/>
      <c r="D42" s="24"/>
      <c r="E42" s="25"/>
      <c r="F42" s="25"/>
      <c r="G42" s="12"/>
      <c r="H42" s="12"/>
      <c r="I42" s="23"/>
      <c r="J42" s="98"/>
      <c r="K42" s="98"/>
      <c r="L42" s="98"/>
      <c r="M42" s="25"/>
      <c r="N42" s="25"/>
      <c r="O42" s="12"/>
      <c r="P42" s="99"/>
    </row>
    <row r="43" spans="2:137" ht="18" customHeight="1" thickBot="1" x14ac:dyDescent="0.35">
      <c r="B43" s="26"/>
      <c r="C43" s="27"/>
      <c r="D43" s="27"/>
      <c r="E43" s="27"/>
      <c r="F43" s="27"/>
      <c r="G43" s="27"/>
      <c r="H43" s="27"/>
      <c r="I43" s="27"/>
      <c r="J43" s="27"/>
      <c r="K43" s="28" t="str">
        <f ca="1">CONCATENATE("Group ",'Order Form Group 2'!$J$2)</f>
        <v>Group 2</v>
      </c>
      <c r="L43" s="29" t="s">
        <v>103</v>
      </c>
      <c r="M43" s="333">
        <f>SUM(E36:F41,M36:N41)</f>
        <v>0</v>
      </c>
      <c r="N43" s="334"/>
      <c r="O43" s="388" t="str">
        <f>IF(SUM(G36:H41,O36:P41)=0,"",SUM(G36:H41,O36:P41))</f>
        <v/>
      </c>
      <c r="P43" s="389"/>
    </row>
    <row r="44" spans="2:137" ht="6.9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37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9">
        <f>'Order Form Group 2'!N79</f>
        <v>0</v>
      </c>
      <c r="O45" s="51" t="str">
        <f>'Order Form Group 2'!O79</f>
        <v>Kilos</v>
      </c>
      <c r="P45" s="1"/>
    </row>
    <row r="46" spans="2:137" ht="15.75" thickBo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37" s="14" customFormat="1" ht="20.100000000000001" customHeight="1" x14ac:dyDescent="0.3">
      <c r="B47" s="369" t="str">
        <f ca="1">CONCATENATE("Group ",'Order Form Group 3'!$J$2,"    ORDER SUMMARY")</f>
        <v>Group 3    ORDER SUMMARY</v>
      </c>
      <c r="C47" s="370"/>
      <c r="D47" s="370"/>
      <c r="E47" s="370"/>
      <c r="F47" s="370"/>
      <c r="G47" s="370"/>
      <c r="H47" s="370"/>
      <c r="I47" s="370"/>
      <c r="J47" s="370"/>
      <c r="K47" s="371" t="str">
        <f>'Order Form Group 3'!K2</f>
        <v xml:space="preserve">  </v>
      </c>
      <c r="L47" s="371"/>
      <c r="M47" s="371"/>
      <c r="N47" s="371"/>
      <c r="O47" s="371"/>
      <c r="P47" s="372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</row>
    <row r="48" spans="2:137" ht="20.100000000000001" customHeight="1" x14ac:dyDescent="0.25">
      <c r="B48" s="68"/>
      <c r="C48" s="67" t="str">
        <f>'Order Form Group 3'!C14</f>
        <v>UNIT NUMBER:</v>
      </c>
      <c r="D48" s="63">
        <f>'Order Form Group 3'!D14</f>
        <v>0</v>
      </c>
      <c r="E48" s="401" t="str">
        <f>'Order Form Group 3'!E14</f>
        <v>LOT NUMBER:</v>
      </c>
      <c r="F48" s="401"/>
      <c r="G48" s="402">
        <f>'Order Form Group 3'!G14</f>
        <v>0</v>
      </c>
      <c r="H48" s="403"/>
      <c r="I48" s="1"/>
      <c r="J48" s="66" t="str">
        <f>'Order Form Group 3'!J10</f>
        <v>DELIVERY DATE:</v>
      </c>
      <c r="K48" s="382">
        <f>'Order Form Group 3'!K10</f>
        <v>0</v>
      </c>
      <c r="L48" s="382"/>
      <c r="M48" s="377" t="str">
        <f>'Order Form Group 3'!M10</f>
        <v>DELIVERY TIME:</v>
      </c>
      <c r="N48" s="377"/>
      <c r="O48" s="378" t="str">
        <f>'Order Form Group 3'!O10</f>
        <v xml:space="preserve"> </v>
      </c>
      <c r="P48" s="379"/>
    </row>
    <row r="49" spans="2:16" ht="20.100000000000001" customHeight="1" x14ac:dyDescent="0.25">
      <c r="B49" s="65" t="str">
        <f>'Order Form Group 3'!J13</f>
        <v>FLOOR LEVEL:</v>
      </c>
      <c r="C49" s="387" t="str">
        <f>'Order Form Group 3'!K13</f>
        <v xml:space="preserve"> </v>
      </c>
      <c r="D49" s="387"/>
      <c r="E49" s="427" t="str">
        <f>'Order Form Group 3'!M13</f>
        <v>WALL or CEILING:</v>
      </c>
      <c r="F49" s="427"/>
      <c r="G49" s="390" t="str">
        <f>'Order Form Group 3'!O13</f>
        <v xml:space="preserve"> </v>
      </c>
      <c r="H49" s="391"/>
      <c r="I49" s="1"/>
      <c r="J49" s="62" t="str">
        <f>'Order Form Group 3'!J11</f>
        <v>DELIVERY MODE:</v>
      </c>
      <c r="K49" s="382" t="str">
        <f>'Order Form Group 3'!K11</f>
        <v xml:space="preserve"> </v>
      </c>
      <c r="L49" s="382"/>
      <c r="M49" s="373" t="str">
        <f>'Order Form Group 3'!M11</f>
        <v>SITE INSPECTION:</v>
      </c>
      <c r="N49" s="373"/>
      <c r="O49" s="374" t="str">
        <f>'Order Form Group 3'!O11</f>
        <v xml:space="preserve"> </v>
      </c>
      <c r="P49" s="375"/>
    </row>
    <row r="50" spans="2:16" ht="20.100000000000001" customHeight="1" x14ac:dyDescent="0.25">
      <c r="B50" s="71" t="str">
        <f>'Order Form Group 3'!J14</f>
        <v>OTHER SITE LEVELS:</v>
      </c>
      <c r="C50" s="383">
        <f>'Order Form Group 3'!K14</f>
        <v>0</v>
      </c>
      <c r="D50" s="383"/>
      <c r="E50" s="384" t="str">
        <f>'Order Form Group 3'!M14</f>
        <v>OTHER GROUPINGS:</v>
      </c>
      <c r="F50" s="384"/>
      <c r="G50" s="385">
        <f>'Order Form Group 3'!O14</f>
        <v>0</v>
      </c>
      <c r="H50" s="386"/>
      <c r="I50" s="1"/>
      <c r="J50" s="62" t="str">
        <f>'Order Form Group 3'!J12</f>
        <v>HIAB REACH:</v>
      </c>
      <c r="K50" s="382" t="str">
        <f>'Order Form Group 3'!K12</f>
        <v>Long Reach   (15m-23m)</v>
      </c>
      <c r="L50" s="382"/>
      <c r="M50" s="373" t="str">
        <f>'Order Form Group 3'!M12</f>
        <v>EXTRA LABOUR:</v>
      </c>
      <c r="N50" s="373"/>
      <c r="O50" s="374" t="str">
        <f>'Order Form Group 3'!O12</f>
        <v xml:space="preserve"> </v>
      </c>
      <c r="P50" s="375"/>
    </row>
    <row r="51" spans="2:16" x14ac:dyDescent="0.25">
      <c r="B51" s="4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2"/>
    </row>
    <row r="52" spans="2:16" ht="20.100000000000001" customHeight="1" x14ac:dyDescent="0.25">
      <c r="B52" s="392" t="s">
        <v>49</v>
      </c>
      <c r="C52" s="216"/>
      <c r="D52" s="216"/>
      <c r="E52" s="216" t="s">
        <v>16</v>
      </c>
      <c r="F52" s="216"/>
      <c r="G52" s="216" t="s">
        <v>158</v>
      </c>
      <c r="H52" s="216"/>
      <c r="I52" s="23"/>
      <c r="J52" s="216" t="s">
        <v>49</v>
      </c>
      <c r="K52" s="216"/>
      <c r="L52" s="216"/>
      <c r="M52" s="216" t="s">
        <v>16</v>
      </c>
      <c r="N52" s="216"/>
      <c r="O52" s="216" t="s">
        <v>158</v>
      </c>
      <c r="P52" s="376"/>
    </row>
    <row r="53" spans="2:16" ht="15.95" customHeight="1" x14ac:dyDescent="0.25">
      <c r="B53" s="295" t="str">
        <f>B$19</f>
        <v>10mm EPB®  Standard</v>
      </c>
      <c r="C53" s="295"/>
      <c r="D53" s="296"/>
      <c r="E53" s="291">
        <f>'Order Form Group 3'!E70</f>
        <v>0</v>
      </c>
      <c r="F53" s="292"/>
      <c r="G53" s="380">
        <f>'Order Form Group 3'!G70</f>
        <v>0</v>
      </c>
      <c r="H53" s="381"/>
      <c r="I53" s="23"/>
      <c r="J53" s="315" t="str">
        <f>J$19</f>
        <v>10mm EPB CeilingSmart® : Spans 600mm battens</v>
      </c>
      <c r="K53" s="315"/>
      <c r="L53" s="316"/>
      <c r="M53" s="291">
        <f>'Order Form Group 3'!M70</f>
        <v>0</v>
      </c>
      <c r="N53" s="292"/>
      <c r="O53" s="380">
        <f>'Order Form Group 3'!O70</f>
        <v>0</v>
      </c>
      <c r="P53" s="381"/>
    </row>
    <row r="54" spans="2:16" ht="15.95" customHeight="1" x14ac:dyDescent="0.25">
      <c r="B54" s="301" t="str">
        <f>B$20</f>
        <v>10mm EPB®  Standard   WIDE x 1350mm</v>
      </c>
      <c r="C54" s="301"/>
      <c r="D54" s="302"/>
      <c r="E54" s="293">
        <f>'Order Form Group 3'!E71</f>
        <v>0</v>
      </c>
      <c r="F54" s="294"/>
      <c r="G54" s="380">
        <f>'Order Form Group 3'!G71</f>
        <v>0</v>
      </c>
      <c r="H54" s="381"/>
      <c r="I54" s="23"/>
      <c r="J54" s="317" t="str">
        <f>J$20</f>
        <v>13mm EPB® Standard</v>
      </c>
      <c r="K54" s="317"/>
      <c r="L54" s="318"/>
      <c r="M54" s="293">
        <f>'Order Form Group 3'!M71</f>
        <v>0</v>
      </c>
      <c r="N54" s="294"/>
      <c r="O54" s="380">
        <f>'Order Form Group 3'!O71</f>
        <v>0</v>
      </c>
      <c r="P54" s="381"/>
    </row>
    <row r="55" spans="2:16" ht="15.95" customHeight="1" x14ac:dyDescent="0.25">
      <c r="B55" s="303" t="str">
        <f>B$21</f>
        <v>10mm EPB BraceSmart® &amp; EPB  NoiseSmart®</v>
      </c>
      <c r="C55" s="303"/>
      <c r="D55" s="304"/>
      <c r="E55" s="202">
        <f>'Order Form Group 3'!E72</f>
        <v>0</v>
      </c>
      <c r="F55" s="203"/>
      <c r="G55" s="380">
        <f>'Order Form Group 3'!G72</f>
        <v>0</v>
      </c>
      <c r="H55" s="381"/>
      <c r="I55" s="23"/>
      <c r="J55" s="303" t="str">
        <f>J$21</f>
        <v>13mm EPB BraceSmart® &amp; EPB  NoiseSmart®</v>
      </c>
      <c r="K55" s="303"/>
      <c r="L55" s="304"/>
      <c r="M55" s="202">
        <f>'Order Form Group 3'!M72</f>
        <v>0</v>
      </c>
      <c r="N55" s="203"/>
      <c r="O55" s="380">
        <f>'Order Form Group 3'!O72</f>
        <v>0</v>
      </c>
      <c r="P55" s="381"/>
    </row>
    <row r="56" spans="2:16" ht="15.95" customHeight="1" x14ac:dyDescent="0.25">
      <c r="B56" s="303" t="str">
        <f>B$22</f>
        <v>10mm EPB Brace &amp; NoiseSmart®  WIDE x 1350mm</v>
      </c>
      <c r="C56" s="303"/>
      <c r="D56" s="304"/>
      <c r="E56" s="202">
        <f>'Order Form Group 3'!E73</f>
        <v>0</v>
      </c>
      <c r="F56" s="203"/>
      <c r="G56" s="380">
        <f>'Order Form Group 3'!G73</f>
        <v>0</v>
      </c>
      <c r="H56" s="381"/>
      <c r="I56" s="23"/>
      <c r="J56" s="289" t="str">
        <f>J$22</f>
        <v>10mm EPB FireSmart®</v>
      </c>
      <c r="K56" s="289"/>
      <c r="L56" s="290"/>
      <c r="M56" s="297">
        <f>'Order Form Group 3'!M73</f>
        <v>0</v>
      </c>
      <c r="N56" s="298"/>
      <c r="O56" s="380">
        <f>'Order Form Group 3'!O73</f>
        <v>0</v>
      </c>
      <c r="P56" s="381"/>
    </row>
    <row r="57" spans="2:16" ht="15.95" customHeight="1" x14ac:dyDescent="0.25">
      <c r="B57" s="287" t="str">
        <f>B$23</f>
        <v>10mm EPB AquaSmart®</v>
      </c>
      <c r="C57" s="287"/>
      <c r="D57" s="288"/>
      <c r="E57" s="342">
        <f>'Order Form Group 3'!E74</f>
        <v>0</v>
      </c>
      <c r="F57" s="343"/>
      <c r="G57" s="380">
        <f>'Order Form Group 3'!G74</f>
        <v>0</v>
      </c>
      <c r="H57" s="381"/>
      <c r="I57" s="23"/>
      <c r="J57" s="289" t="str">
        <f>J$23</f>
        <v>13mm EPB FireSmart®</v>
      </c>
      <c r="K57" s="289"/>
      <c r="L57" s="290"/>
      <c r="M57" s="297">
        <f>'Order Form Group 3'!M74</f>
        <v>0</v>
      </c>
      <c r="N57" s="298"/>
      <c r="O57" s="380">
        <f>'Order Form Group 3'!O74</f>
        <v>0</v>
      </c>
      <c r="P57" s="381"/>
    </row>
    <row r="58" spans="2:16" ht="15.95" customHeight="1" x14ac:dyDescent="0.25">
      <c r="B58" s="287" t="str">
        <f>B$24</f>
        <v>13mm EPB AquaSmart®</v>
      </c>
      <c r="C58" s="287"/>
      <c r="D58" s="288"/>
      <c r="E58" s="305">
        <f>'Order Form Group 3'!E75</f>
        <v>0</v>
      </c>
      <c r="F58" s="306"/>
      <c r="G58" s="380">
        <f>'Order Form Group 3'!G75</f>
        <v>0</v>
      </c>
      <c r="H58" s="381"/>
      <c r="I58" s="23"/>
      <c r="J58" s="289" t="str">
        <f>J$24</f>
        <v>16mm EPB FireSmart®</v>
      </c>
      <c r="K58" s="289"/>
      <c r="L58" s="290"/>
      <c r="M58" s="297">
        <f>'Order Form Group 3'!M75</f>
        <v>0</v>
      </c>
      <c r="N58" s="298"/>
      <c r="O58" s="380">
        <f>'Order Form Group 3'!O75</f>
        <v>0</v>
      </c>
      <c r="P58" s="381"/>
    </row>
    <row r="59" spans="2:16" ht="9.6" customHeight="1" thickBot="1" x14ac:dyDescent="0.3">
      <c r="B59" s="100"/>
      <c r="C59" s="24"/>
      <c r="D59" s="24"/>
      <c r="E59" s="25"/>
      <c r="F59" s="25"/>
      <c r="G59" s="12"/>
      <c r="H59" s="12"/>
      <c r="I59" s="23"/>
      <c r="J59" s="98"/>
      <c r="K59" s="98"/>
      <c r="L59" s="98"/>
      <c r="M59" s="25"/>
      <c r="N59" s="25"/>
      <c r="O59" s="12"/>
      <c r="P59" s="99"/>
    </row>
    <row r="60" spans="2:16" ht="18" customHeight="1" thickBot="1" x14ac:dyDescent="0.35">
      <c r="B60" s="26"/>
      <c r="C60" s="27"/>
      <c r="D60" s="27"/>
      <c r="E60" s="27"/>
      <c r="F60" s="27"/>
      <c r="G60" s="27"/>
      <c r="H60" s="27"/>
      <c r="I60" s="27"/>
      <c r="J60" s="27"/>
      <c r="K60" s="28" t="str">
        <f ca="1">CONCATENATE("Group ",'Order Form Group 3'!$J$2)</f>
        <v>Group 3</v>
      </c>
      <c r="L60" s="29" t="s">
        <v>103</v>
      </c>
      <c r="M60" s="333">
        <f>SUM(E53:F58,M53:N58)</f>
        <v>0</v>
      </c>
      <c r="N60" s="334"/>
      <c r="O60" s="388" t="str">
        <f>IF(SUM(G53:H58,O53:P58)=0,"",SUM(G53:H58,O53:P58))</f>
        <v/>
      </c>
      <c r="P60" s="389"/>
    </row>
    <row r="61" spans="2:16" ht="6.9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9">
        <f>'Order Form Group 3'!N79</f>
        <v>0</v>
      </c>
      <c r="O62" s="51" t="str">
        <f>'Order Form Group 3'!O79</f>
        <v>Kilos</v>
      </c>
      <c r="P62" s="1"/>
    </row>
    <row r="63" spans="2:16" ht="15.75" customHeight="1" thickBo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ht="20.100000000000001" customHeight="1" x14ac:dyDescent="0.25">
      <c r="B64" s="369" t="str">
        <f ca="1">CONCATENATE("Group ",'Order Form Group 4'!$J$2,"    ORDER SUMMARY")</f>
        <v>Group 4    ORDER SUMMARY</v>
      </c>
      <c r="C64" s="370"/>
      <c r="D64" s="370"/>
      <c r="E64" s="370"/>
      <c r="F64" s="370"/>
      <c r="G64" s="370"/>
      <c r="H64" s="370"/>
      <c r="I64" s="370"/>
      <c r="J64" s="370"/>
      <c r="K64" s="371" t="str">
        <f>'Order Form Group 4'!K2</f>
        <v xml:space="preserve">  </v>
      </c>
      <c r="L64" s="371"/>
      <c r="M64" s="371"/>
      <c r="N64" s="371"/>
      <c r="O64" s="371"/>
      <c r="P64" s="372"/>
    </row>
    <row r="65" spans="2:16" ht="20.100000000000001" customHeight="1" x14ac:dyDescent="0.25">
      <c r="B65" s="64"/>
      <c r="C65" s="67" t="str">
        <f>'Order Form Group 4'!C14</f>
        <v>UNIT NUMBER:</v>
      </c>
      <c r="D65" s="63">
        <f>'Order Form Group 4'!D14</f>
        <v>0</v>
      </c>
      <c r="E65" s="424" t="str">
        <f>'Order Form Group 4'!E14</f>
        <v>LOT NUMBER:</v>
      </c>
      <c r="F65" s="424"/>
      <c r="G65" s="425">
        <f>'Order Form Group 4'!G14</f>
        <v>0</v>
      </c>
      <c r="H65" s="426"/>
      <c r="I65" s="1"/>
      <c r="J65" s="66" t="str">
        <f>'Order Form Group 4'!J10</f>
        <v>DELIVERY DATE:</v>
      </c>
      <c r="K65" s="382">
        <f>'Order Form Group 4'!K10</f>
        <v>0</v>
      </c>
      <c r="L65" s="382"/>
      <c r="M65" s="377" t="str">
        <f>'Order Form Group 4'!M10</f>
        <v>DELIVERY TIME:</v>
      </c>
      <c r="N65" s="377"/>
      <c r="O65" s="378" t="str">
        <f>'Order Form Group 4'!O10</f>
        <v xml:space="preserve"> </v>
      </c>
      <c r="P65" s="379"/>
    </row>
    <row r="66" spans="2:16" ht="20.100000000000001" customHeight="1" x14ac:dyDescent="0.25">
      <c r="B66" s="65" t="s">
        <v>12</v>
      </c>
      <c r="C66" s="387" t="str">
        <f>'Order Form Group 4'!K13</f>
        <v xml:space="preserve"> </v>
      </c>
      <c r="D66" s="387"/>
      <c r="E66" s="427" t="str">
        <f>'Order Form Group 4'!M13</f>
        <v>WALL or CEILING:</v>
      </c>
      <c r="F66" s="427"/>
      <c r="G66" s="428" t="str">
        <f>'Order Form Group 4'!O13</f>
        <v xml:space="preserve"> </v>
      </c>
      <c r="H66" s="429"/>
      <c r="I66" s="1"/>
      <c r="J66" s="62" t="str">
        <f>'Order Form Group 4'!J11</f>
        <v>DELIVERY MODE:</v>
      </c>
      <c r="K66" s="382" t="str">
        <f>'Order Form Group 4'!K11</f>
        <v xml:space="preserve"> </v>
      </c>
      <c r="L66" s="382"/>
      <c r="M66" s="373" t="str">
        <f>'Order Form Group 4'!M11</f>
        <v>SITE INSPECTION:</v>
      </c>
      <c r="N66" s="373"/>
      <c r="O66" s="374" t="str">
        <f>'Order Form Group 4'!O11</f>
        <v xml:space="preserve"> </v>
      </c>
      <c r="P66" s="375"/>
    </row>
    <row r="67" spans="2:16" ht="20.100000000000001" customHeight="1" x14ac:dyDescent="0.25">
      <c r="B67" s="71" t="str">
        <f>'Order Form Group 4'!J14</f>
        <v>OTHER SITE LEVELS:</v>
      </c>
      <c r="C67" s="383">
        <f>'Order Form Group 4'!K14</f>
        <v>0</v>
      </c>
      <c r="D67" s="383"/>
      <c r="E67" s="384" t="str">
        <f>'Order Form Group 4'!M14</f>
        <v>OTHER GROUPINGS:</v>
      </c>
      <c r="F67" s="384"/>
      <c r="G67" s="385">
        <f>'Order Form Group 4'!O14</f>
        <v>0</v>
      </c>
      <c r="H67" s="386"/>
      <c r="I67" s="1"/>
      <c r="J67" s="62" t="s">
        <v>9</v>
      </c>
      <c r="K67" s="382" t="str">
        <f>'Order Form Group 2'!K12</f>
        <v>Long Reach   (15m-23m)</v>
      </c>
      <c r="L67" s="382"/>
      <c r="M67" s="373" t="str">
        <f>'Order Form Group 4'!M12</f>
        <v>EXTRA LABOUR:</v>
      </c>
      <c r="N67" s="373"/>
      <c r="O67" s="374" t="str">
        <f>'Order Form Group 4'!O12</f>
        <v xml:space="preserve"> </v>
      </c>
      <c r="P67" s="375"/>
    </row>
    <row r="68" spans="2:16" x14ac:dyDescent="0.25">
      <c r="B68" s="4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2"/>
    </row>
    <row r="69" spans="2:16" ht="20.100000000000001" customHeight="1" x14ac:dyDescent="0.25">
      <c r="B69" s="392" t="s">
        <v>49</v>
      </c>
      <c r="C69" s="216"/>
      <c r="D69" s="216"/>
      <c r="E69" s="216" t="s">
        <v>16</v>
      </c>
      <c r="F69" s="216"/>
      <c r="G69" s="216" t="s">
        <v>158</v>
      </c>
      <c r="H69" s="216"/>
      <c r="I69" s="23"/>
      <c r="J69" s="216" t="s">
        <v>49</v>
      </c>
      <c r="K69" s="216"/>
      <c r="L69" s="216"/>
      <c r="M69" s="216" t="s">
        <v>16</v>
      </c>
      <c r="N69" s="216"/>
      <c r="O69" s="216" t="s">
        <v>158</v>
      </c>
      <c r="P69" s="376"/>
    </row>
    <row r="70" spans="2:16" ht="15.95" customHeight="1" x14ac:dyDescent="0.25">
      <c r="B70" s="295" t="str">
        <f>B$19</f>
        <v>10mm EPB®  Standard</v>
      </c>
      <c r="C70" s="295"/>
      <c r="D70" s="296"/>
      <c r="E70" s="291">
        <f>'Order Form Group 4'!E70</f>
        <v>0</v>
      </c>
      <c r="F70" s="292"/>
      <c r="G70" s="380">
        <f>'Order Form Group 4'!G70</f>
        <v>0</v>
      </c>
      <c r="H70" s="381"/>
      <c r="I70" s="23"/>
      <c r="J70" s="315" t="str">
        <f>J$19</f>
        <v>10mm EPB CeilingSmart® : Spans 600mm battens</v>
      </c>
      <c r="K70" s="315"/>
      <c r="L70" s="316"/>
      <c r="M70" s="291">
        <f>'Order Form Group 4'!M70</f>
        <v>0</v>
      </c>
      <c r="N70" s="292"/>
      <c r="O70" s="380">
        <f>'Order Form Group 4'!O70</f>
        <v>0</v>
      </c>
      <c r="P70" s="381"/>
    </row>
    <row r="71" spans="2:16" ht="15.95" customHeight="1" x14ac:dyDescent="0.25">
      <c r="B71" s="301" t="str">
        <f>B$20</f>
        <v>10mm EPB®  Standard   WIDE x 1350mm</v>
      </c>
      <c r="C71" s="301"/>
      <c r="D71" s="302"/>
      <c r="E71" s="293">
        <f>'Order Form Group 4'!E71</f>
        <v>0</v>
      </c>
      <c r="F71" s="294"/>
      <c r="G71" s="380">
        <f>'Order Form Group 4'!G71</f>
        <v>0</v>
      </c>
      <c r="H71" s="381"/>
      <c r="I71" s="23"/>
      <c r="J71" s="317" t="str">
        <f>J$20</f>
        <v>13mm EPB® Standard</v>
      </c>
      <c r="K71" s="317"/>
      <c r="L71" s="318"/>
      <c r="M71" s="293">
        <f>'Order Form Group 4'!M71</f>
        <v>0</v>
      </c>
      <c r="N71" s="294"/>
      <c r="O71" s="380">
        <f>'Order Form Group 4'!O71</f>
        <v>0</v>
      </c>
      <c r="P71" s="381"/>
    </row>
    <row r="72" spans="2:16" ht="15.95" customHeight="1" x14ac:dyDescent="0.25">
      <c r="B72" s="303" t="str">
        <f>B$21</f>
        <v>10mm EPB BraceSmart® &amp; EPB  NoiseSmart®</v>
      </c>
      <c r="C72" s="303"/>
      <c r="D72" s="304"/>
      <c r="E72" s="202">
        <f>'Order Form Group 4'!E72</f>
        <v>0</v>
      </c>
      <c r="F72" s="203"/>
      <c r="G72" s="380">
        <f>'Order Form Group 4'!G72</f>
        <v>0</v>
      </c>
      <c r="H72" s="381"/>
      <c r="I72" s="23"/>
      <c r="J72" s="303" t="str">
        <f>J$21</f>
        <v>13mm EPB BraceSmart® &amp; EPB  NoiseSmart®</v>
      </c>
      <c r="K72" s="303"/>
      <c r="L72" s="304"/>
      <c r="M72" s="202">
        <f>'Order Form Group 4'!M72</f>
        <v>0</v>
      </c>
      <c r="N72" s="203"/>
      <c r="O72" s="380">
        <f>'Order Form Group 4'!O72</f>
        <v>0</v>
      </c>
      <c r="P72" s="381"/>
    </row>
    <row r="73" spans="2:16" ht="15.95" customHeight="1" x14ac:dyDescent="0.25">
      <c r="B73" s="303" t="str">
        <f>B$22</f>
        <v>10mm EPB Brace &amp; NoiseSmart®  WIDE x 1350mm</v>
      </c>
      <c r="C73" s="303"/>
      <c r="D73" s="304"/>
      <c r="E73" s="202">
        <f>'Order Form Group 4'!E73</f>
        <v>0</v>
      </c>
      <c r="F73" s="203"/>
      <c r="G73" s="380">
        <f>'Order Form Group 4'!G73</f>
        <v>0</v>
      </c>
      <c r="H73" s="381"/>
      <c r="I73" s="23"/>
      <c r="J73" s="289" t="str">
        <f>J$22</f>
        <v>10mm EPB FireSmart®</v>
      </c>
      <c r="K73" s="289"/>
      <c r="L73" s="290"/>
      <c r="M73" s="297">
        <f>'Order Form Group 4'!M73</f>
        <v>0</v>
      </c>
      <c r="N73" s="298"/>
      <c r="O73" s="380">
        <f>'Order Form Group 4'!O73</f>
        <v>0</v>
      </c>
      <c r="P73" s="381"/>
    </row>
    <row r="74" spans="2:16" ht="15.95" customHeight="1" x14ac:dyDescent="0.25">
      <c r="B74" s="287" t="str">
        <f>B$23</f>
        <v>10mm EPB AquaSmart®</v>
      </c>
      <c r="C74" s="287"/>
      <c r="D74" s="288"/>
      <c r="E74" s="342">
        <f>'Order Form Group 4'!E74</f>
        <v>0</v>
      </c>
      <c r="F74" s="343"/>
      <c r="G74" s="380">
        <f>'Order Form Group 4'!G74</f>
        <v>0</v>
      </c>
      <c r="H74" s="381"/>
      <c r="I74" s="23"/>
      <c r="J74" s="289" t="str">
        <f>J$23</f>
        <v>13mm EPB FireSmart®</v>
      </c>
      <c r="K74" s="289"/>
      <c r="L74" s="290"/>
      <c r="M74" s="297">
        <f>'Order Form Group 4'!M74</f>
        <v>0</v>
      </c>
      <c r="N74" s="298"/>
      <c r="O74" s="380">
        <f>'Order Form Group 4'!O74</f>
        <v>0</v>
      </c>
      <c r="P74" s="381"/>
    </row>
    <row r="75" spans="2:16" ht="15.95" customHeight="1" x14ac:dyDescent="0.25">
      <c r="B75" s="287" t="str">
        <f>B$24</f>
        <v>13mm EPB AquaSmart®</v>
      </c>
      <c r="C75" s="287"/>
      <c r="D75" s="288"/>
      <c r="E75" s="305">
        <f>'Order Form Group 4'!E75</f>
        <v>0</v>
      </c>
      <c r="F75" s="306"/>
      <c r="G75" s="380">
        <f>'Order Form Group 4'!G75</f>
        <v>0</v>
      </c>
      <c r="H75" s="381"/>
      <c r="I75" s="23"/>
      <c r="J75" s="289" t="str">
        <f>J$24</f>
        <v>16mm EPB FireSmart®</v>
      </c>
      <c r="K75" s="289"/>
      <c r="L75" s="290"/>
      <c r="M75" s="297">
        <f>'Order Form Group 4'!M75</f>
        <v>0</v>
      </c>
      <c r="N75" s="298"/>
      <c r="O75" s="380">
        <f>'Order Form Group 4'!O75</f>
        <v>0</v>
      </c>
      <c r="P75" s="381"/>
    </row>
    <row r="76" spans="2:16" ht="9.6" customHeight="1" thickBot="1" x14ac:dyDescent="0.3">
      <c r="B76" s="100"/>
      <c r="C76" s="24"/>
      <c r="D76" s="24"/>
      <c r="E76" s="25"/>
      <c r="F76" s="25"/>
      <c r="G76" s="12"/>
      <c r="H76" s="12"/>
      <c r="I76" s="23"/>
      <c r="J76" s="98"/>
      <c r="K76" s="98"/>
      <c r="L76" s="98"/>
      <c r="M76" s="25"/>
      <c r="N76" s="25"/>
      <c r="O76" s="12"/>
      <c r="P76" s="99"/>
    </row>
    <row r="77" spans="2:16" ht="18" customHeight="1" thickBot="1" x14ac:dyDescent="0.35">
      <c r="B77" s="26"/>
      <c r="C77" s="27"/>
      <c r="D77" s="27"/>
      <c r="E77" s="27"/>
      <c r="F77" s="27"/>
      <c r="G77" s="27"/>
      <c r="H77" s="27"/>
      <c r="I77" s="27"/>
      <c r="J77" s="27"/>
      <c r="K77" s="28" t="str">
        <f ca="1">CONCATENATE("Group ",'Order Form Group 4'!$J$2)</f>
        <v>Group 4</v>
      </c>
      <c r="L77" s="29" t="s">
        <v>103</v>
      </c>
      <c r="M77" s="333">
        <f>SUM(E70:F75,M70:N75)</f>
        <v>0</v>
      </c>
      <c r="N77" s="334"/>
      <c r="O77" s="388" t="str">
        <f>IF(SUM(G70:H75,O70:P75)=0,"",SUM(G70:H75,O70:P75))</f>
        <v/>
      </c>
      <c r="P77" s="389"/>
    </row>
    <row r="78" spans="2:16" ht="6.95" customHeight="1" x14ac:dyDescent="0.25">
      <c r="B78" s="1"/>
      <c r="C78" s="1"/>
      <c r="D78" s="52"/>
      <c r="E78" s="52"/>
      <c r="F78" s="52"/>
      <c r="G78" s="52"/>
      <c r="H78" s="52"/>
      <c r="I78" s="1"/>
      <c r="J78" s="1"/>
      <c r="K78" s="1"/>
      <c r="L78" s="1"/>
      <c r="M78" s="1"/>
      <c r="N78" s="1"/>
      <c r="O78" s="1"/>
      <c r="P78" s="1"/>
    </row>
    <row r="79" spans="2:16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9">
        <f>'Order Form Group 4'!N79</f>
        <v>0</v>
      </c>
      <c r="O79" s="53" t="str">
        <f>'Order Form Group 4'!O79</f>
        <v>Kilos</v>
      </c>
      <c r="P79" s="1"/>
    </row>
    <row r="80" spans="2:16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3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37" s="14" customFormat="1" ht="20.100000000000001" customHeight="1" x14ac:dyDescent="0.3">
      <c r="A82" s="40"/>
      <c r="B82" s="337" t="s">
        <v>220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</row>
    <row r="83" spans="1:137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1"/>
      <c r="N83" s="21"/>
      <c r="O83" s="21"/>
      <c r="P83" s="21"/>
    </row>
    <row r="84" spans="1:137" ht="15.75" x14ac:dyDescent="0.25">
      <c r="A84" s="31"/>
      <c r="B84" s="313" t="s">
        <v>118</v>
      </c>
      <c r="C84" s="313"/>
      <c r="D84" s="313"/>
      <c r="E84" s="313"/>
      <c r="F84" s="313"/>
      <c r="G84" s="313"/>
      <c r="H84" s="313"/>
      <c r="I84" s="32"/>
      <c r="J84" s="313" t="s">
        <v>118</v>
      </c>
      <c r="K84" s="313"/>
      <c r="L84" s="313"/>
      <c r="M84" s="313"/>
      <c r="N84" s="313"/>
      <c r="O84" s="313"/>
      <c r="P84" s="313"/>
    </row>
    <row r="85" spans="1:137" ht="15.95" customHeight="1" x14ac:dyDescent="0.25">
      <c r="A85" s="31"/>
      <c r="B85" s="216" t="s">
        <v>49</v>
      </c>
      <c r="C85" s="216"/>
      <c r="D85" s="216"/>
      <c r="E85" s="216" t="s">
        <v>16</v>
      </c>
      <c r="F85" s="216"/>
      <c r="G85" s="216" t="s">
        <v>158</v>
      </c>
      <c r="H85" s="216"/>
      <c r="I85" s="23"/>
      <c r="J85" s="216" t="s">
        <v>49</v>
      </c>
      <c r="K85" s="216"/>
      <c r="L85" s="216"/>
      <c r="M85" s="419" t="s">
        <v>16</v>
      </c>
      <c r="N85" s="419"/>
      <c r="O85" s="216" t="s">
        <v>158</v>
      </c>
      <c r="P85" s="216"/>
    </row>
    <row r="86" spans="1:137" ht="15.95" customHeight="1" x14ac:dyDescent="0.25">
      <c r="A86" s="31"/>
      <c r="B86" s="295" t="str">
        <f>B$19</f>
        <v>10mm EPB®  Standard</v>
      </c>
      <c r="C86" s="295"/>
      <c r="D86" s="296"/>
      <c r="E86" s="417">
        <f t="shared" ref="E86:E89" si="0">E19+E36+E53+E70</f>
        <v>0</v>
      </c>
      <c r="F86" s="418"/>
      <c r="G86" s="406">
        <f t="shared" ref="G86:G89" si="1">G19+G36+G53+G70</f>
        <v>0</v>
      </c>
      <c r="H86" s="407"/>
      <c r="I86" s="23"/>
      <c r="J86" s="315" t="str">
        <f>J$19</f>
        <v>10mm EPB CeilingSmart® : Spans 600mm battens</v>
      </c>
      <c r="K86" s="315"/>
      <c r="L86" s="316"/>
      <c r="M86" s="422">
        <f t="shared" ref="M86:M87" si="2">M19+M36+M53+M70</f>
        <v>0</v>
      </c>
      <c r="N86" s="423"/>
      <c r="O86" s="406">
        <f t="shared" ref="O86:O87" si="3">O19+O36+O53+O70</f>
        <v>0</v>
      </c>
      <c r="P86" s="407"/>
    </row>
    <row r="87" spans="1:137" ht="15.95" customHeight="1" x14ac:dyDescent="0.25">
      <c r="A87" s="31"/>
      <c r="B87" s="301" t="str">
        <f>B$20</f>
        <v>10mm EPB®  Standard   WIDE x 1350mm</v>
      </c>
      <c r="C87" s="301"/>
      <c r="D87" s="302"/>
      <c r="E87" s="420">
        <f t="shared" si="0"/>
        <v>0</v>
      </c>
      <c r="F87" s="421"/>
      <c r="G87" s="406">
        <f t="shared" si="1"/>
        <v>0</v>
      </c>
      <c r="H87" s="407"/>
      <c r="I87" s="23"/>
      <c r="J87" s="317" t="str">
        <f>J$20</f>
        <v>13mm EPB® Standard</v>
      </c>
      <c r="K87" s="317"/>
      <c r="L87" s="318"/>
      <c r="M87" s="420">
        <f t="shared" si="2"/>
        <v>0</v>
      </c>
      <c r="N87" s="421"/>
      <c r="O87" s="406">
        <f t="shared" si="3"/>
        <v>0</v>
      </c>
      <c r="P87" s="407"/>
    </row>
    <row r="88" spans="1:137" ht="15.95" customHeight="1" x14ac:dyDescent="0.25">
      <c r="A88" s="31"/>
      <c r="B88" s="303" t="str">
        <f>B$21</f>
        <v>10mm EPB BraceSmart® &amp; EPB  NoiseSmart®</v>
      </c>
      <c r="C88" s="303"/>
      <c r="D88" s="304"/>
      <c r="E88" s="404">
        <f t="shared" si="0"/>
        <v>0</v>
      </c>
      <c r="F88" s="405"/>
      <c r="G88" s="406">
        <f t="shared" si="1"/>
        <v>0</v>
      </c>
      <c r="H88" s="407"/>
      <c r="I88" s="23"/>
      <c r="J88" s="303" t="str">
        <f>J$21</f>
        <v>13mm EPB BraceSmart® &amp; EPB  NoiseSmart®</v>
      </c>
      <c r="K88" s="303"/>
      <c r="L88" s="304"/>
      <c r="M88" s="404">
        <f>M21+M38+M55+M72</f>
        <v>0</v>
      </c>
      <c r="N88" s="405"/>
      <c r="O88" s="406">
        <f>O21+O38+O55+O72</f>
        <v>0</v>
      </c>
      <c r="P88" s="407"/>
    </row>
    <row r="89" spans="1:137" ht="15.95" customHeight="1" x14ac:dyDescent="0.25">
      <c r="A89" s="31"/>
      <c r="B89" s="303" t="str">
        <f>B$22</f>
        <v>10mm EPB Brace &amp; NoiseSmart®  WIDE x 1350mm</v>
      </c>
      <c r="C89" s="303"/>
      <c r="D89" s="304"/>
      <c r="E89" s="404">
        <f t="shared" si="0"/>
        <v>0</v>
      </c>
      <c r="F89" s="405"/>
      <c r="G89" s="406">
        <f t="shared" si="1"/>
        <v>0</v>
      </c>
      <c r="H89" s="407"/>
      <c r="I89" s="23"/>
      <c r="J89" s="289" t="str">
        <f>J$22</f>
        <v>10mm EPB FireSmart®</v>
      </c>
      <c r="K89" s="289"/>
      <c r="L89" s="290"/>
      <c r="M89" s="408">
        <f>M22+M39+M56+M73</f>
        <v>0</v>
      </c>
      <c r="N89" s="409"/>
      <c r="O89" s="406">
        <f>O22+O39+O56+O73</f>
        <v>0</v>
      </c>
      <c r="P89" s="407"/>
    </row>
    <row r="90" spans="1:137" ht="15.95" customHeight="1" x14ac:dyDescent="0.25">
      <c r="A90" s="31"/>
      <c r="B90" s="287" t="str">
        <f>B$23</f>
        <v>10mm EPB AquaSmart®</v>
      </c>
      <c r="C90" s="287"/>
      <c r="D90" s="288"/>
      <c r="E90" s="410">
        <f>E23+E40+E57+E74</f>
        <v>0</v>
      </c>
      <c r="F90" s="411"/>
      <c r="G90" s="406">
        <f>G23+G40+G57+G74</f>
        <v>0</v>
      </c>
      <c r="H90" s="407"/>
      <c r="I90" s="23"/>
      <c r="J90" s="289" t="str">
        <f>J$23</f>
        <v>13mm EPB FireSmart®</v>
      </c>
      <c r="K90" s="289"/>
      <c r="L90" s="290"/>
      <c r="M90" s="408">
        <f>M23+M40+M57+M74</f>
        <v>0</v>
      </c>
      <c r="N90" s="409"/>
      <c r="O90" s="406">
        <f>O23+O40+O57+O74</f>
        <v>0</v>
      </c>
      <c r="P90" s="407"/>
    </row>
    <row r="91" spans="1:137" ht="15.95" customHeight="1" x14ac:dyDescent="0.25">
      <c r="A91" s="31"/>
      <c r="B91" s="287" t="str">
        <f>B$24</f>
        <v>13mm EPB AquaSmart®</v>
      </c>
      <c r="C91" s="287"/>
      <c r="D91" s="288"/>
      <c r="E91" s="415">
        <f>E24+E41+E58+E75</f>
        <v>0</v>
      </c>
      <c r="F91" s="416"/>
      <c r="G91" s="406">
        <f>G24+G41+G58+G75</f>
        <v>0</v>
      </c>
      <c r="H91" s="407"/>
      <c r="I91" s="23"/>
      <c r="J91" s="289" t="str">
        <f>J$24</f>
        <v>16mm EPB FireSmart®</v>
      </c>
      <c r="K91" s="289"/>
      <c r="L91" s="290"/>
      <c r="M91" s="408">
        <f>M24+M41+M58+M75</f>
        <v>0</v>
      </c>
      <c r="N91" s="409"/>
      <c r="O91" s="406">
        <f>O24+O41+O58+O75</f>
        <v>0</v>
      </c>
      <c r="P91" s="407"/>
    </row>
    <row r="92" spans="1:137" ht="15.95" customHeight="1" x14ac:dyDescent="0.25">
      <c r="A92" s="31"/>
      <c r="B92" s="414"/>
      <c r="C92" s="414"/>
      <c r="D92" s="414"/>
      <c r="E92" s="412"/>
      <c r="F92" s="412"/>
      <c r="G92" s="413"/>
      <c r="H92" s="413"/>
      <c r="I92" s="23"/>
      <c r="J92" s="234"/>
      <c r="K92" s="234"/>
      <c r="L92" s="234"/>
      <c r="M92" s="234"/>
      <c r="N92" s="234"/>
      <c r="O92" s="234"/>
      <c r="P92" s="234"/>
    </row>
    <row r="93" spans="1:137" ht="9.6" customHeight="1" thickBot="1" x14ac:dyDescent="0.3">
      <c r="A93" s="31"/>
      <c r="B93" s="24"/>
      <c r="C93" s="24"/>
      <c r="D93" s="24"/>
      <c r="E93" s="25"/>
      <c r="F93" s="25"/>
      <c r="G93" s="12"/>
      <c r="H93" s="12"/>
      <c r="I93" s="23"/>
      <c r="J93" s="98"/>
      <c r="K93" s="98"/>
      <c r="L93" s="98"/>
      <c r="M93" s="25"/>
      <c r="N93" s="25"/>
      <c r="O93" s="38"/>
      <c r="P93" s="38"/>
    </row>
    <row r="94" spans="1:137" ht="19.5" thickBot="1" x14ac:dyDescent="0.35">
      <c r="A94" s="31"/>
      <c r="B94" s="33"/>
      <c r="C94" s="34"/>
      <c r="D94" s="34"/>
      <c r="E94" s="34"/>
      <c r="F94" s="34"/>
      <c r="G94" s="34"/>
      <c r="H94" s="34"/>
      <c r="I94" s="34"/>
      <c r="J94" s="330" t="s">
        <v>117</v>
      </c>
      <c r="K94" s="330"/>
      <c r="L94" s="35" t="s">
        <v>103</v>
      </c>
      <c r="M94" s="333">
        <f>SUM(E86:F92,M86:N92)</f>
        <v>0</v>
      </c>
      <c r="N94" s="334"/>
      <c r="O94" s="388" t="str">
        <f>IF(SUM(G86:H92,O86:P92)=0,"",SUM(G86:H92,O86:P92))</f>
        <v/>
      </c>
      <c r="P94" s="389"/>
    </row>
    <row r="95" spans="1:137" ht="6.95" customHeight="1" x14ac:dyDescent="0.25">
      <c r="A95" s="31"/>
      <c r="B95" s="7"/>
      <c r="C95" s="7"/>
      <c r="D95" s="7"/>
      <c r="E95" s="7"/>
      <c r="F95" s="7"/>
      <c r="G95" s="7"/>
      <c r="H95" s="7"/>
      <c r="I95" s="47"/>
      <c r="J95" s="47"/>
      <c r="K95" s="31"/>
      <c r="L95" s="31"/>
      <c r="M95" s="31"/>
      <c r="N95" s="1"/>
      <c r="O95" s="31"/>
      <c r="P95" s="31"/>
    </row>
    <row r="96" spans="1:137" s="43" customFormat="1" ht="15" customHeight="1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9">
        <f>'Order Form Group 4'!N95</f>
        <v>0</v>
      </c>
      <c r="O96" s="54" t="str">
        <f>'Order Form Group 4'!O95</f>
        <v>Kilos</v>
      </c>
      <c r="P96" s="44"/>
    </row>
    <row r="97" spans="2:16" s="43" customFormat="1" ht="15" customHeight="1" x14ac:dyDescent="0.2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2:16" s="43" customFormat="1" ht="15" customHeight="1" x14ac:dyDescent="0.25"/>
    <row r="99" spans="2:16" s="43" customFormat="1" ht="15" customHeight="1" x14ac:dyDescent="0.25"/>
    <row r="100" spans="2:16" s="43" customFormat="1" ht="15" customHeight="1" x14ac:dyDescent="0.25"/>
    <row r="101" spans="2:16" s="43" customFormat="1" ht="15" customHeight="1" x14ac:dyDescent="0.25"/>
    <row r="102" spans="2:16" s="43" customFormat="1" ht="15" customHeight="1" x14ac:dyDescent="0.25"/>
    <row r="103" spans="2:16" s="43" customFormat="1" ht="15" customHeight="1" x14ac:dyDescent="0.25"/>
    <row r="104" spans="2:16" s="43" customFormat="1" ht="15" customHeight="1" x14ac:dyDescent="0.25"/>
    <row r="105" spans="2:16" s="43" customFormat="1" ht="15" customHeight="1" x14ac:dyDescent="0.25"/>
    <row r="106" spans="2:16" s="43" customFormat="1" ht="15" customHeight="1" x14ac:dyDescent="0.25"/>
    <row r="107" spans="2:16" s="43" customFormat="1" ht="15" customHeight="1" x14ac:dyDescent="0.25"/>
    <row r="108" spans="2:16" s="43" customFormat="1" ht="15" customHeight="1" x14ac:dyDescent="0.25"/>
    <row r="109" spans="2:16" s="43" customFormat="1" ht="15" customHeight="1" x14ac:dyDescent="0.25"/>
    <row r="110" spans="2:16" s="43" customFormat="1" ht="15" customHeight="1" x14ac:dyDescent="0.25"/>
    <row r="111" spans="2:16" s="43" customFormat="1" ht="15" customHeight="1" x14ac:dyDescent="0.25"/>
    <row r="112" spans="2:16" s="43" customFormat="1" ht="15" customHeight="1" x14ac:dyDescent="0.25"/>
    <row r="113" s="43" customFormat="1" ht="15" customHeight="1" x14ac:dyDescent="0.25"/>
    <row r="114" s="43" customFormat="1" ht="15" customHeight="1" x14ac:dyDescent="0.25"/>
    <row r="115" s="43" customFormat="1" ht="15" customHeight="1" x14ac:dyDescent="0.25"/>
    <row r="116" s="43" customFormat="1" ht="15" customHeight="1" x14ac:dyDescent="0.25"/>
    <row r="117" s="43" customFormat="1" ht="15" customHeight="1" x14ac:dyDescent="0.25"/>
    <row r="118" s="43" customFormat="1" ht="15" customHeight="1" x14ac:dyDescent="0.25"/>
    <row r="119" s="43" customFormat="1" ht="15" customHeight="1" x14ac:dyDescent="0.25"/>
    <row r="120" s="43" customFormat="1" ht="15" customHeight="1" x14ac:dyDescent="0.25"/>
    <row r="121" s="43" customFormat="1" ht="15" customHeight="1" x14ac:dyDescent="0.25"/>
    <row r="122" s="43" customFormat="1" ht="15" customHeight="1" x14ac:dyDescent="0.25"/>
    <row r="123" s="43" customFormat="1" ht="15" customHeight="1" x14ac:dyDescent="0.25"/>
    <row r="124" s="43" customFormat="1" ht="15" customHeight="1" x14ac:dyDescent="0.25"/>
    <row r="125" s="43" customFormat="1" ht="15" customHeight="1" x14ac:dyDescent="0.25"/>
    <row r="126" s="43" customFormat="1" ht="15" customHeight="1" x14ac:dyDescent="0.25"/>
    <row r="127" s="43" customFormat="1" ht="15" customHeight="1" x14ac:dyDescent="0.25"/>
    <row r="128" s="43" customFormat="1" ht="15" customHeigh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  <row r="189" s="43" customFormat="1" x14ac:dyDescent="0.25"/>
    <row r="190" s="43" customFormat="1" x14ac:dyDescent="0.25"/>
    <row r="191" s="43" customFormat="1" x14ac:dyDescent="0.25"/>
    <row r="192" s="43" customFormat="1" x14ac:dyDescent="0.25"/>
    <row r="193" s="43" customFormat="1" x14ac:dyDescent="0.25"/>
    <row r="194" s="43" customFormat="1" x14ac:dyDescent="0.25"/>
    <row r="195" s="43" customFormat="1" x14ac:dyDescent="0.25"/>
    <row r="196" s="43" customFormat="1" x14ac:dyDescent="0.25"/>
    <row r="197" s="43" customFormat="1" x14ac:dyDescent="0.25"/>
    <row r="198" s="43" customFormat="1" x14ac:dyDescent="0.25"/>
    <row r="199" s="43" customFormat="1" x14ac:dyDescent="0.25"/>
    <row r="200" s="43" customFormat="1" x14ac:dyDescent="0.25"/>
    <row r="201" s="43" customFormat="1" x14ac:dyDescent="0.25"/>
    <row r="202" s="43" customFormat="1" x14ac:dyDescent="0.25"/>
    <row r="203" s="43" customFormat="1" x14ac:dyDescent="0.25"/>
    <row r="204" s="43" customFormat="1" x14ac:dyDescent="0.25"/>
    <row r="205" s="43" customFormat="1" x14ac:dyDescent="0.25"/>
    <row r="206" s="43" customFormat="1" x14ac:dyDescent="0.25"/>
    <row r="207" s="43" customFormat="1" x14ac:dyDescent="0.25"/>
    <row r="208" s="43" customFormat="1" x14ac:dyDescent="0.25"/>
    <row r="209" s="43" customFormat="1" x14ac:dyDescent="0.25"/>
    <row r="210" s="43" customFormat="1" x14ac:dyDescent="0.25"/>
    <row r="211" s="43" customFormat="1" x14ac:dyDescent="0.25"/>
    <row r="212" s="43" customFormat="1" x14ac:dyDescent="0.25"/>
    <row r="213" s="43" customFormat="1" x14ac:dyDescent="0.25"/>
    <row r="214" s="43" customFormat="1" x14ac:dyDescent="0.25"/>
    <row r="215" s="43" customFormat="1" x14ac:dyDescent="0.25"/>
    <row r="216" s="43" customFormat="1" x14ac:dyDescent="0.25"/>
    <row r="217" s="43" customFormat="1" x14ac:dyDescent="0.25"/>
    <row r="218" s="43" customFormat="1" x14ac:dyDescent="0.25"/>
    <row r="219" s="43" customFormat="1" x14ac:dyDescent="0.25"/>
    <row r="220" s="43" customFormat="1" x14ac:dyDescent="0.25"/>
    <row r="221" s="43" customFormat="1" x14ac:dyDescent="0.25"/>
    <row r="222" s="43" customFormat="1" x14ac:dyDescent="0.25"/>
    <row r="223" s="43" customFormat="1" x14ac:dyDescent="0.25"/>
    <row r="224" s="43" customFormat="1" x14ac:dyDescent="0.25"/>
    <row r="225" s="43" customFormat="1" x14ac:dyDescent="0.25"/>
    <row r="226" s="43" customFormat="1" x14ac:dyDescent="0.25"/>
    <row r="227" s="43" customFormat="1" x14ac:dyDescent="0.25"/>
    <row r="228" s="43" customFormat="1" x14ac:dyDescent="0.25"/>
    <row r="229" s="43" customFormat="1" x14ac:dyDescent="0.25"/>
    <row r="230" s="43" customFormat="1" x14ac:dyDescent="0.25"/>
    <row r="231" s="43" customFormat="1" x14ac:dyDescent="0.25"/>
    <row r="232" s="43" customFormat="1" x14ac:dyDescent="0.25"/>
    <row r="233" s="43" customFormat="1" x14ac:dyDescent="0.25"/>
    <row r="234" s="43" customFormat="1" x14ac:dyDescent="0.25"/>
    <row r="235" s="43" customFormat="1" x14ac:dyDescent="0.25"/>
    <row r="236" s="43" customFormat="1" x14ac:dyDescent="0.25"/>
    <row r="237" s="43" customFormat="1" x14ac:dyDescent="0.25"/>
    <row r="238" s="43" customFormat="1" x14ac:dyDescent="0.25"/>
    <row r="239" s="43" customFormat="1" x14ac:dyDescent="0.25"/>
    <row r="240" s="43" customFormat="1" x14ac:dyDescent="0.25"/>
    <row r="241" s="43" customFormat="1" x14ac:dyDescent="0.25"/>
    <row r="242" s="43" customFormat="1" x14ac:dyDescent="0.25"/>
    <row r="243" s="43" customFormat="1" x14ac:dyDescent="0.25"/>
    <row r="244" s="43" customFormat="1" x14ac:dyDescent="0.25"/>
    <row r="245" s="43" customFormat="1" x14ac:dyDescent="0.25"/>
    <row r="246" s="43" customFormat="1" x14ac:dyDescent="0.25"/>
    <row r="247" s="43" customFormat="1" x14ac:dyDescent="0.25"/>
    <row r="248" s="43" customFormat="1" x14ac:dyDescent="0.25"/>
    <row r="249" s="43" customFormat="1" x14ac:dyDescent="0.25"/>
    <row r="250" s="43" customFormat="1" x14ac:dyDescent="0.25"/>
    <row r="251" s="43" customFormat="1" x14ac:dyDescent="0.25"/>
    <row r="252" s="43" customFormat="1" x14ac:dyDescent="0.25"/>
    <row r="253" s="43" customFormat="1" x14ac:dyDescent="0.25"/>
    <row r="254" s="43" customFormat="1" x14ac:dyDescent="0.25"/>
    <row r="255" s="43" customFormat="1" x14ac:dyDescent="0.25"/>
    <row r="256" s="43" customFormat="1" x14ac:dyDescent="0.25"/>
    <row r="257" s="43" customFormat="1" x14ac:dyDescent="0.25"/>
    <row r="258" s="43" customFormat="1" x14ac:dyDescent="0.25"/>
    <row r="259" s="43" customFormat="1" x14ac:dyDescent="0.25"/>
    <row r="260" s="43" customFormat="1" x14ac:dyDescent="0.25"/>
    <row r="261" s="43" customFormat="1" x14ac:dyDescent="0.25"/>
    <row r="262" s="43" customFormat="1" x14ac:dyDescent="0.25"/>
    <row r="263" s="43" customFormat="1" x14ac:dyDescent="0.25"/>
    <row r="264" s="43" customFormat="1" x14ac:dyDescent="0.25"/>
    <row r="265" s="43" customFormat="1" x14ac:dyDescent="0.25"/>
    <row r="266" s="43" customFormat="1" x14ac:dyDescent="0.25"/>
    <row r="267" s="43" customFormat="1" x14ac:dyDescent="0.25"/>
    <row r="268" s="43" customFormat="1" x14ac:dyDescent="0.25"/>
    <row r="269" s="43" customFormat="1" x14ac:dyDescent="0.25"/>
    <row r="270" s="43" customFormat="1" x14ac:dyDescent="0.25"/>
    <row r="271" s="43" customFormat="1" x14ac:dyDescent="0.25"/>
    <row r="272" s="43" customFormat="1" x14ac:dyDescent="0.25"/>
    <row r="273" s="43" customFormat="1" x14ac:dyDescent="0.25"/>
    <row r="274" s="43" customFormat="1" x14ac:dyDescent="0.25"/>
    <row r="275" s="43" customFormat="1" x14ac:dyDescent="0.25"/>
    <row r="276" s="43" customFormat="1" x14ac:dyDescent="0.25"/>
    <row r="277" s="43" customFormat="1" x14ac:dyDescent="0.25"/>
    <row r="278" s="43" customFormat="1" x14ac:dyDescent="0.25"/>
    <row r="279" s="43" customFormat="1" x14ac:dyDescent="0.25"/>
    <row r="280" s="43" customFormat="1" x14ac:dyDescent="0.25"/>
    <row r="281" s="43" customFormat="1" x14ac:dyDescent="0.25"/>
    <row r="282" s="43" customFormat="1" x14ac:dyDescent="0.25"/>
    <row r="283" s="43" customFormat="1" x14ac:dyDescent="0.25"/>
    <row r="284" s="43" customFormat="1" x14ac:dyDescent="0.25"/>
    <row r="285" s="43" customFormat="1" x14ac:dyDescent="0.25"/>
    <row r="286" s="43" customFormat="1" x14ac:dyDescent="0.25"/>
    <row r="287" s="43" customFormat="1" x14ac:dyDescent="0.25"/>
    <row r="288" s="43" customFormat="1" x14ac:dyDescent="0.25"/>
    <row r="289" s="43" customFormat="1" x14ac:dyDescent="0.25"/>
    <row r="290" s="43" customFormat="1" x14ac:dyDescent="0.25"/>
    <row r="291" s="43" customFormat="1" x14ac:dyDescent="0.25"/>
    <row r="292" s="43" customFormat="1" x14ac:dyDescent="0.25"/>
    <row r="293" s="43" customFormat="1" x14ac:dyDescent="0.25"/>
    <row r="294" s="43" customFormat="1" x14ac:dyDescent="0.25"/>
    <row r="295" s="43" customFormat="1" x14ac:dyDescent="0.25"/>
    <row r="296" s="43" customFormat="1" x14ac:dyDescent="0.25"/>
    <row r="297" s="43" customFormat="1" x14ac:dyDescent="0.25"/>
    <row r="298" s="43" customFormat="1" x14ac:dyDescent="0.25"/>
    <row r="299" s="43" customFormat="1" x14ac:dyDescent="0.25"/>
    <row r="300" s="43" customFormat="1" x14ac:dyDescent="0.25"/>
    <row r="301" s="43" customFormat="1" x14ac:dyDescent="0.25"/>
    <row r="302" s="43" customFormat="1" x14ac:dyDescent="0.25"/>
    <row r="303" s="43" customFormat="1" x14ac:dyDescent="0.25"/>
    <row r="304" s="43" customFormat="1" x14ac:dyDescent="0.25"/>
    <row r="305" s="43" customFormat="1" x14ac:dyDescent="0.25"/>
    <row r="306" s="43" customFormat="1" x14ac:dyDescent="0.25"/>
    <row r="307" s="43" customFormat="1" x14ac:dyDescent="0.25"/>
    <row r="308" s="43" customFormat="1" x14ac:dyDescent="0.25"/>
    <row r="309" s="43" customFormat="1" x14ac:dyDescent="0.25"/>
    <row r="310" s="43" customFormat="1" x14ac:dyDescent="0.25"/>
    <row r="311" s="43" customFormat="1" x14ac:dyDescent="0.25"/>
    <row r="312" s="43" customFormat="1" x14ac:dyDescent="0.25"/>
    <row r="313" s="43" customFormat="1" x14ac:dyDescent="0.25"/>
    <row r="314" s="43" customFormat="1" x14ac:dyDescent="0.25"/>
    <row r="315" s="43" customFormat="1" x14ac:dyDescent="0.25"/>
    <row r="316" s="43" customFormat="1" x14ac:dyDescent="0.25"/>
    <row r="317" s="43" customFormat="1" x14ac:dyDescent="0.25"/>
    <row r="318" s="43" customFormat="1" x14ac:dyDescent="0.25"/>
    <row r="319" s="43" customFormat="1" x14ac:dyDescent="0.25"/>
    <row r="320" s="43" customFormat="1" x14ac:dyDescent="0.25"/>
    <row r="321" s="43" customFormat="1" x14ac:dyDescent="0.25"/>
    <row r="322" s="43" customFormat="1" x14ac:dyDescent="0.25"/>
    <row r="323" s="43" customFormat="1" x14ac:dyDescent="0.25"/>
    <row r="324" s="43" customFormat="1" x14ac:dyDescent="0.25"/>
    <row r="325" s="43" customFormat="1" x14ac:dyDescent="0.25"/>
    <row r="326" s="43" customFormat="1" x14ac:dyDescent="0.25"/>
    <row r="327" s="43" customFormat="1" x14ac:dyDescent="0.25"/>
    <row r="328" s="43" customFormat="1" x14ac:dyDescent="0.25"/>
    <row r="329" s="43" customFormat="1" x14ac:dyDescent="0.25"/>
    <row r="330" s="43" customFormat="1" x14ac:dyDescent="0.25"/>
    <row r="331" s="43" customFormat="1" x14ac:dyDescent="0.25"/>
    <row r="332" s="43" customFormat="1" x14ac:dyDescent="0.25"/>
    <row r="333" s="43" customFormat="1" x14ac:dyDescent="0.25"/>
    <row r="334" s="43" customFormat="1" x14ac:dyDescent="0.25"/>
    <row r="335" s="43" customFormat="1" x14ac:dyDescent="0.25"/>
    <row r="336" s="43" customFormat="1" x14ac:dyDescent="0.25"/>
    <row r="337" s="43" customFormat="1" x14ac:dyDescent="0.25"/>
    <row r="338" s="43" customFormat="1" x14ac:dyDescent="0.25"/>
    <row r="339" s="43" customFormat="1" x14ac:dyDescent="0.25"/>
    <row r="340" s="43" customFormat="1" x14ac:dyDescent="0.25"/>
    <row r="341" s="43" customFormat="1" x14ac:dyDescent="0.25"/>
    <row r="342" s="43" customFormat="1" x14ac:dyDescent="0.25"/>
    <row r="343" s="43" customFormat="1" x14ac:dyDescent="0.25"/>
    <row r="344" s="43" customFormat="1" x14ac:dyDescent="0.25"/>
    <row r="345" s="43" customFormat="1" x14ac:dyDescent="0.25"/>
    <row r="346" s="43" customFormat="1" x14ac:dyDescent="0.25"/>
    <row r="347" s="43" customFormat="1" x14ac:dyDescent="0.25"/>
    <row r="348" s="43" customFormat="1" x14ac:dyDescent="0.25"/>
    <row r="349" s="43" customFormat="1" x14ac:dyDescent="0.25"/>
    <row r="350" s="43" customFormat="1" x14ac:dyDescent="0.25"/>
    <row r="351" s="43" customFormat="1" x14ac:dyDescent="0.25"/>
    <row r="352" s="43" customFormat="1" x14ac:dyDescent="0.25"/>
    <row r="353" s="43" customFormat="1" x14ac:dyDescent="0.25"/>
    <row r="354" s="43" customFormat="1" x14ac:dyDescent="0.25"/>
    <row r="355" s="43" customFormat="1" x14ac:dyDescent="0.25"/>
    <row r="356" s="43" customFormat="1" x14ac:dyDescent="0.25"/>
    <row r="357" s="43" customFormat="1" x14ac:dyDescent="0.25"/>
    <row r="358" s="43" customFormat="1" x14ac:dyDescent="0.25"/>
    <row r="359" s="43" customFormat="1" x14ac:dyDescent="0.25"/>
    <row r="360" s="43" customFormat="1" x14ac:dyDescent="0.25"/>
    <row r="361" s="43" customFormat="1" x14ac:dyDescent="0.25"/>
    <row r="362" s="43" customFormat="1" x14ac:dyDescent="0.25"/>
    <row r="363" s="43" customFormat="1" x14ac:dyDescent="0.25"/>
    <row r="364" s="43" customFormat="1" x14ac:dyDescent="0.25"/>
    <row r="365" s="43" customFormat="1" x14ac:dyDescent="0.25"/>
    <row r="366" s="43" customFormat="1" x14ac:dyDescent="0.25"/>
    <row r="367" s="43" customFormat="1" x14ac:dyDescent="0.25"/>
    <row r="368" s="43" customFormat="1" x14ac:dyDescent="0.25"/>
    <row r="369" s="43" customFormat="1" x14ac:dyDescent="0.25"/>
    <row r="370" s="43" customFormat="1" x14ac:dyDescent="0.25"/>
    <row r="371" s="43" customFormat="1" x14ac:dyDescent="0.25"/>
    <row r="372" s="43" customFormat="1" x14ac:dyDescent="0.25"/>
    <row r="373" s="43" customFormat="1" x14ac:dyDescent="0.25"/>
    <row r="374" s="43" customFormat="1" x14ac:dyDescent="0.25"/>
    <row r="375" s="43" customFormat="1" x14ac:dyDescent="0.25"/>
    <row r="376" s="43" customFormat="1" x14ac:dyDescent="0.25"/>
    <row r="377" s="43" customFormat="1" x14ac:dyDescent="0.25"/>
    <row r="378" s="43" customFormat="1" x14ac:dyDescent="0.25"/>
    <row r="379" s="43" customFormat="1" x14ac:dyDescent="0.25"/>
    <row r="380" s="43" customFormat="1" x14ac:dyDescent="0.25"/>
    <row r="381" s="43" customFormat="1" x14ac:dyDescent="0.25"/>
    <row r="382" s="43" customFormat="1" x14ac:dyDescent="0.25"/>
    <row r="383" s="43" customFormat="1" x14ac:dyDescent="0.25"/>
    <row r="384" s="43" customFormat="1" x14ac:dyDescent="0.25"/>
    <row r="385" s="43" customFormat="1" x14ac:dyDescent="0.25"/>
    <row r="386" s="43" customFormat="1" x14ac:dyDescent="0.25"/>
    <row r="387" s="43" customFormat="1" x14ac:dyDescent="0.25"/>
    <row r="388" s="43" customFormat="1" x14ac:dyDescent="0.25"/>
    <row r="389" s="43" customFormat="1" x14ac:dyDescent="0.25"/>
    <row r="390" s="43" customFormat="1" x14ac:dyDescent="0.25"/>
    <row r="391" s="43" customFormat="1" x14ac:dyDescent="0.25"/>
    <row r="392" s="43" customFormat="1" x14ac:dyDescent="0.25"/>
    <row r="393" s="43" customFormat="1" x14ac:dyDescent="0.25"/>
    <row r="394" s="43" customFormat="1" x14ac:dyDescent="0.25"/>
    <row r="395" s="43" customFormat="1" x14ac:dyDescent="0.25"/>
    <row r="396" s="43" customFormat="1" x14ac:dyDescent="0.25"/>
    <row r="397" s="43" customFormat="1" x14ac:dyDescent="0.25"/>
    <row r="398" s="43" customFormat="1" x14ac:dyDescent="0.25"/>
    <row r="399" s="43" customFormat="1" x14ac:dyDescent="0.25"/>
    <row r="400" s="43" customFormat="1" x14ac:dyDescent="0.25"/>
    <row r="401" s="43" customFormat="1" x14ac:dyDescent="0.25"/>
    <row r="402" s="43" customFormat="1" x14ac:dyDescent="0.25"/>
    <row r="403" s="43" customFormat="1" x14ac:dyDescent="0.25"/>
    <row r="404" s="43" customFormat="1" x14ac:dyDescent="0.25"/>
    <row r="405" s="43" customFormat="1" x14ac:dyDescent="0.25"/>
    <row r="406" s="43" customFormat="1" x14ac:dyDescent="0.25"/>
    <row r="407" s="43" customFormat="1" x14ac:dyDescent="0.25"/>
    <row r="408" s="43" customFormat="1" x14ac:dyDescent="0.25"/>
    <row r="409" s="43" customFormat="1" x14ac:dyDescent="0.25"/>
    <row r="410" s="43" customFormat="1" x14ac:dyDescent="0.25"/>
    <row r="411" s="43" customFormat="1" x14ac:dyDescent="0.25"/>
    <row r="412" s="43" customFormat="1" x14ac:dyDescent="0.25"/>
    <row r="413" s="43" customFormat="1" x14ac:dyDescent="0.25"/>
    <row r="414" s="43" customFormat="1" x14ac:dyDescent="0.25"/>
    <row r="415" s="43" customFormat="1" x14ac:dyDescent="0.25"/>
    <row r="416" s="43" customFormat="1" x14ac:dyDescent="0.25"/>
    <row r="417" s="43" customFormat="1" x14ac:dyDescent="0.25"/>
    <row r="418" s="43" customFormat="1" x14ac:dyDescent="0.25"/>
    <row r="419" s="43" customFormat="1" x14ac:dyDescent="0.25"/>
    <row r="420" s="43" customFormat="1" x14ac:dyDescent="0.25"/>
    <row r="421" s="43" customFormat="1" x14ac:dyDescent="0.25"/>
    <row r="422" s="43" customFormat="1" x14ac:dyDescent="0.25"/>
    <row r="423" s="43" customFormat="1" x14ac:dyDescent="0.25"/>
    <row r="424" s="43" customFormat="1" x14ac:dyDescent="0.25"/>
    <row r="425" s="43" customFormat="1" x14ac:dyDescent="0.25"/>
    <row r="426" s="43" customFormat="1" x14ac:dyDescent="0.25"/>
    <row r="427" s="43" customFormat="1" x14ac:dyDescent="0.25"/>
    <row r="428" s="43" customFormat="1" x14ac:dyDescent="0.25"/>
    <row r="429" s="43" customFormat="1" x14ac:dyDescent="0.25"/>
    <row r="430" s="43" customFormat="1" x14ac:dyDescent="0.25"/>
    <row r="431" s="43" customFormat="1" x14ac:dyDescent="0.25"/>
    <row r="432" s="43" customFormat="1" x14ac:dyDescent="0.25"/>
    <row r="433" s="43" customFormat="1" x14ac:dyDescent="0.25"/>
    <row r="434" s="43" customFormat="1" x14ac:dyDescent="0.25"/>
    <row r="435" s="43" customFormat="1" x14ac:dyDescent="0.25"/>
    <row r="436" s="43" customFormat="1" x14ac:dyDescent="0.25"/>
    <row r="437" s="43" customFormat="1" x14ac:dyDescent="0.25"/>
    <row r="438" s="43" customFormat="1" x14ac:dyDescent="0.25"/>
    <row r="439" s="43" customFormat="1" x14ac:dyDescent="0.25"/>
    <row r="440" s="43" customFormat="1" x14ac:dyDescent="0.25"/>
    <row r="441" s="43" customFormat="1" x14ac:dyDescent="0.25"/>
    <row r="442" s="43" customFormat="1" x14ac:dyDescent="0.25"/>
    <row r="443" s="43" customFormat="1" x14ac:dyDescent="0.25"/>
    <row r="444" s="43" customFormat="1" x14ac:dyDescent="0.25"/>
    <row r="445" s="43" customFormat="1" x14ac:dyDescent="0.25"/>
    <row r="446" s="43" customFormat="1" x14ac:dyDescent="0.25"/>
    <row r="447" s="43" customFormat="1" x14ac:dyDescent="0.25"/>
    <row r="448" s="43" customFormat="1" x14ac:dyDescent="0.25"/>
    <row r="449" s="43" customFormat="1" x14ac:dyDescent="0.25"/>
    <row r="450" s="43" customFormat="1" x14ac:dyDescent="0.25"/>
    <row r="451" s="43" customFormat="1" x14ac:dyDescent="0.25"/>
    <row r="452" s="43" customFormat="1" x14ac:dyDescent="0.25"/>
    <row r="453" s="43" customFormat="1" x14ac:dyDescent="0.25"/>
    <row r="454" s="43" customFormat="1" x14ac:dyDescent="0.25"/>
    <row r="455" s="43" customFormat="1" x14ac:dyDescent="0.25"/>
    <row r="456" s="43" customFormat="1" x14ac:dyDescent="0.25"/>
    <row r="457" s="43" customFormat="1" x14ac:dyDescent="0.25"/>
    <row r="458" s="43" customFormat="1" x14ac:dyDescent="0.25"/>
    <row r="459" s="43" customFormat="1" x14ac:dyDescent="0.25"/>
    <row r="460" s="43" customFormat="1" x14ac:dyDescent="0.25"/>
    <row r="461" s="43" customFormat="1" x14ac:dyDescent="0.25"/>
    <row r="462" s="43" customFormat="1" x14ac:dyDescent="0.25"/>
    <row r="463" s="43" customFormat="1" x14ac:dyDescent="0.25"/>
    <row r="464" s="43" customFormat="1" x14ac:dyDescent="0.25"/>
    <row r="465" s="43" customFormat="1" x14ac:dyDescent="0.25"/>
    <row r="466" s="43" customFormat="1" x14ac:dyDescent="0.25"/>
    <row r="467" s="43" customFormat="1" x14ac:dyDescent="0.25"/>
    <row r="468" s="43" customFormat="1" x14ac:dyDescent="0.25"/>
    <row r="469" s="43" customFormat="1" x14ac:dyDescent="0.25"/>
    <row r="470" s="43" customFormat="1" x14ac:dyDescent="0.25"/>
    <row r="471" s="43" customFormat="1" x14ac:dyDescent="0.25"/>
    <row r="472" s="43" customFormat="1" x14ac:dyDescent="0.25"/>
    <row r="473" s="43" customFormat="1" x14ac:dyDescent="0.25"/>
    <row r="474" s="43" customFormat="1" x14ac:dyDescent="0.25"/>
    <row r="475" s="43" customFormat="1" x14ac:dyDescent="0.25"/>
    <row r="476" s="43" customFormat="1" x14ac:dyDescent="0.25"/>
    <row r="477" s="43" customFormat="1" x14ac:dyDescent="0.25"/>
    <row r="478" s="43" customFormat="1" x14ac:dyDescent="0.25"/>
    <row r="479" s="43" customFormat="1" x14ac:dyDescent="0.25"/>
    <row r="480" s="43" customFormat="1" x14ac:dyDescent="0.25"/>
    <row r="481" s="43" customFormat="1" x14ac:dyDescent="0.25"/>
    <row r="482" s="43" customFormat="1" x14ac:dyDescent="0.25"/>
    <row r="483" s="43" customFormat="1" x14ac:dyDescent="0.25"/>
    <row r="484" s="43" customFormat="1" x14ac:dyDescent="0.25"/>
    <row r="485" s="43" customFormat="1" x14ac:dyDescent="0.25"/>
    <row r="486" s="43" customFormat="1" x14ac:dyDescent="0.25"/>
    <row r="487" s="43" customFormat="1" x14ac:dyDescent="0.25"/>
    <row r="488" s="43" customFormat="1" x14ac:dyDescent="0.25"/>
    <row r="489" s="43" customFormat="1" x14ac:dyDescent="0.25"/>
    <row r="490" s="43" customFormat="1" x14ac:dyDescent="0.25"/>
    <row r="491" s="43" customFormat="1" x14ac:dyDescent="0.25"/>
    <row r="492" s="43" customFormat="1" x14ac:dyDescent="0.25"/>
    <row r="493" s="43" customFormat="1" x14ac:dyDescent="0.25"/>
    <row r="494" s="43" customFormat="1" x14ac:dyDescent="0.25"/>
    <row r="495" s="43" customFormat="1" x14ac:dyDescent="0.25"/>
    <row r="496" s="43" customFormat="1" x14ac:dyDescent="0.25"/>
    <row r="497" s="43" customFormat="1" x14ac:dyDescent="0.25"/>
    <row r="498" s="43" customFormat="1" x14ac:dyDescent="0.25"/>
    <row r="499" s="43" customFormat="1" x14ac:dyDescent="0.25"/>
    <row r="500" s="43" customFormat="1" x14ac:dyDescent="0.25"/>
    <row r="501" s="43" customFormat="1" x14ac:dyDescent="0.25"/>
    <row r="502" s="43" customFormat="1" x14ac:dyDescent="0.25"/>
    <row r="503" s="43" customFormat="1" x14ac:dyDescent="0.25"/>
    <row r="504" s="43" customFormat="1" x14ac:dyDescent="0.25"/>
    <row r="505" s="43" customFormat="1" x14ac:dyDescent="0.25"/>
    <row r="506" s="43" customFormat="1" x14ac:dyDescent="0.25"/>
    <row r="507" s="43" customFormat="1" x14ac:dyDescent="0.25"/>
    <row r="508" s="43" customFormat="1" x14ac:dyDescent="0.25"/>
    <row r="509" s="43" customFormat="1" x14ac:dyDescent="0.25"/>
    <row r="510" s="43" customFormat="1" x14ac:dyDescent="0.25"/>
    <row r="511" s="43" customFormat="1" x14ac:dyDescent="0.25"/>
    <row r="512" s="43" customFormat="1" x14ac:dyDescent="0.25"/>
    <row r="513" s="43" customFormat="1" x14ac:dyDescent="0.25"/>
    <row r="514" s="43" customFormat="1" x14ac:dyDescent="0.25"/>
    <row r="515" s="43" customFormat="1" x14ac:dyDescent="0.25"/>
    <row r="516" s="43" customFormat="1" x14ac:dyDescent="0.25"/>
    <row r="517" s="43" customFormat="1" x14ac:dyDescent="0.25"/>
    <row r="518" s="43" customFormat="1" x14ac:dyDescent="0.25"/>
    <row r="519" s="43" customFormat="1" x14ac:dyDescent="0.25"/>
    <row r="520" s="43" customFormat="1" x14ac:dyDescent="0.25"/>
    <row r="521" s="43" customFormat="1" x14ac:dyDescent="0.25"/>
    <row r="522" s="43" customFormat="1" x14ac:dyDescent="0.25"/>
    <row r="523" s="43" customFormat="1" x14ac:dyDescent="0.25"/>
    <row r="524" s="43" customFormat="1" x14ac:dyDescent="0.25"/>
    <row r="525" s="43" customFormat="1" x14ac:dyDescent="0.25"/>
    <row r="526" s="43" customFormat="1" x14ac:dyDescent="0.25"/>
    <row r="527" s="43" customFormat="1" x14ac:dyDescent="0.25"/>
    <row r="528" s="43" customFormat="1" x14ac:dyDescent="0.25"/>
    <row r="529" s="43" customFormat="1" x14ac:dyDescent="0.25"/>
    <row r="530" s="43" customFormat="1" x14ac:dyDescent="0.25"/>
    <row r="531" s="43" customFormat="1" x14ac:dyDescent="0.25"/>
    <row r="532" s="43" customFormat="1" x14ac:dyDescent="0.25"/>
    <row r="533" s="43" customFormat="1" x14ac:dyDescent="0.25"/>
    <row r="534" s="43" customFormat="1" x14ac:dyDescent="0.25"/>
    <row r="535" s="43" customFormat="1" x14ac:dyDescent="0.25"/>
    <row r="536" s="43" customFormat="1" x14ac:dyDescent="0.25"/>
    <row r="537" s="43" customFormat="1" x14ac:dyDescent="0.25"/>
    <row r="538" s="43" customFormat="1" x14ac:dyDescent="0.25"/>
    <row r="539" s="43" customFormat="1" x14ac:dyDescent="0.25"/>
    <row r="540" s="43" customFormat="1" x14ac:dyDescent="0.25"/>
    <row r="541" s="43" customFormat="1" x14ac:dyDescent="0.25"/>
    <row r="542" s="43" customFormat="1" x14ac:dyDescent="0.25"/>
    <row r="543" s="43" customFormat="1" x14ac:dyDescent="0.25"/>
    <row r="544" s="43" customFormat="1" x14ac:dyDescent="0.25"/>
    <row r="545" s="43" customFormat="1" x14ac:dyDescent="0.25"/>
    <row r="546" s="43" customFormat="1" x14ac:dyDescent="0.25"/>
    <row r="547" s="43" customFormat="1" x14ac:dyDescent="0.25"/>
    <row r="548" s="43" customFormat="1" x14ac:dyDescent="0.25"/>
    <row r="549" s="43" customFormat="1" x14ac:dyDescent="0.25"/>
    <row r="550" s="43" customFormat="1" x14ac:dyDescent="0.25"/>
    <row r="551" s="43" customFormat="1" x14ac:dyDescent="0.25"/>
    <row r="552" s="43" customFormat="1" x14ac:dyDescent="0.25"/>
    <row r="553" s="43" customFormat="1" x14ac:dyDescent="0.25"/>
    <row r="554" s="43" customFormat="1" x14ac:dyDescent="0.25"/>
    <row r="555" s="43" customFormat="1" x14ac:dyDescent="0.25"/>
    <row r="556" s="43" customFormat="1" x14ac:dyDescent="0.25"/>
    <row r="557" s="43" customFormat="1" x14ac:dyDescent="0.25"/>
    <row r="558" s="43" customFormat="1" x14ac:dyDescent="0.25"/>
    <row r="559" s="43" customFormat="1" x14ac:dyDescent="0.25"/>
    <row r="560" s="43" customFormat="1" x14ac:dyDescent="0.25"/>
    <row r="561" s="43" customFormat="1" x14ac:dyDescent="0.25"/>
    <row r="562" s="43" customFormat="1" x14ac:dyDescent="0.25"/>
    <row r="563" s="43" customFormat="1" x14ac:dyDescent="0.25"/>
    <row r="564" s="43" customFormat="1" x14ac:dyDescent="0.25"/>
    <row r="565" s="43" customFormat="1" x14ac:dyDescent="0.25"/>
    <row r="566" s="43" customFormat="1" x14ac:dyDescent="0.25"/>
    <row r="567" s="43" customFormat="1" x14ac:dyDescent="0.25"/>
    <row r="568" s="43" customFormat="1" x14ac:dyDescent="0.25"/>
    <row r="569" s="43" customFormat="1" x14ac:dyDescent="0.25"/>
    <row r="570" s="43" customFormat="1" x14ac:dyDescent="0.25"/>
    <row r="571" s="43" customFormat="1" x14ac:dyDescent="0.25"/>
    <row r="572" s="43" customFormat="1" x14ac:dyDescent="0.25"/>
    <row r="573" s="43" customFormat="1" x14ac:dyDescent="0.25"/>
    <row r="574" s="43" customFormat="1" x14ac:dyDescent="0.25"/>
    <row r="575" s="43" customFormat="1" x14ac:dyDescent="0.25"/>
    <row r="576" s="43" customFormat="1" x14ac:dyDescent="0.25"/>
    <row r="577" s="43" customFormat="1" x14ac:dyDescent="0.25"/>
    <row r="578" s="43" customFormat="1" x14ac:dyDescent="0.25"/>
    <row r="579" s="43" customFormat="1" x14ac:dyDescent="0.25"/>
    <row r="580" s="43" customFormat="1" x14ac:dyDescent="0.25"/>
    <row r="581" s="43" customFormat="1" x14ac:dyDescent="0.25"/>
    <row r="582" s="43" customFormat="1" x14ac:dyDescent="0.25"/>
    <row r="583" s="43" customFormat="1" x14ac:dyDescent="0.25"/>
    <row r="584" s="43" customFormat="1" x14ac:dyDescent="0.25"/>
    <row r="585" s="43" customFormat="1" x14ac:dyDescent="0.25"/>
    <row r="586" s="43" customFormat="1" x14ac:dyDescent="0.25"/>
    <row r="587" s="43" customFormat="1" x14ac:dyDescent="0.25"/>
    <row r="588" s="43" customFormat="1" x14ac:dyDescent="0.25"/>
    <row r="589" s="43" customFormat="1" x14ac:dyDescent="0.25"/>
    <row r="590" s="43" customFormat="1" x14ac:dyDescent="0.25"/>
    <row r="591" s="43" customFormat="1" x14ac:dyDescent="0.25"/>
    <row r="592" s="43" customFormat="1" x14ac:dyDescent="0.25"/>
    <row r="593" s="43" customFormat="1" x14ac:dyDescent="0.25"/>
    <row r="594" s="43" customFormat="1" x14ac:dyDescent="0.25"/>
    <row r="595" s="43" customFormat="1" x14ac:dyDescent="0.25"/>
    <row r="596" s="43" customFormat="1" x14ac:dyDescent="0.25"/>
    <row r="597" s="43" customFormat="1" x14ac:dyDescent="0.25"/>
    <row r="598" s="43" customFormat="1" x14ac:dyDescent="0.25"/>
    <row r="599" s="43" customFormat="1" x14ac:dyDescent="0.25"/>
    <row r="600" s="43" customFormat="1" x14ac:dyDescent="0.25"/>
    <row r="601" s="43" customFormat="1" x14ac:dyDescent="0.25"/>
    <row r="602" s="43" customFormat="1" x14ac:dyDescent="0.25"/>
    <row r="603" s="43" customFormat="1" x14ac:dyDescent="0.25"/>
    <row r="604" s="43" customFormat="1" x14ac:dyDescent="0.25"/>
    <row r="605" s="43" customFormat="1" x14ac:dyDescent="0.25"/>
    <row r="606" s="43" customFormat="1" x14ac:dyDescent="0.25"/>
    <row r="607" s="43" customFormat="1" x14ac:dyDescent="0.25"/>
    <row r="608" s="43" customFormat="1" x14ac:dyDescent="0.25"/>
    <row r="609" s="43" customFormat="1" x14ac:dyDescent="0.25"/>
    <row r="610" s="43" customFormat="1" x14ac:dyDescent="0.25"/>
    <row r="611" s="43" customFormat="1" x14ac:dyDescent="0.25"/>
    <row r="612" s="43" customFormat="1" x14ac:dyDescent="0.25"/>
    <row r="613" s="43" customFormat="1" x14ac:dyDescent="0.25"/>
    <row r="614" s="43" customFormat="1" x14ac:dyDescent="0.25"/>
    <row r="615" s="43" customFormat="1" x14ac:dyDescent="0.25"/>
    <row r="616" s="43" customFormat="1" x14ac:dyDescent="0.25"/>
    <row r="617" s="43" customFormat="1" x14ac:dyDescent="0.25"/>
    <row r="618" s="43" customFormat="1" x14ac:dyDescent="0.25"/>
    <row r="619" s="43" customFormat="1" x14ac:dyDescent="0.25"/>
    <row r="620" s="43" customFormat="1" x14ac:dyDescent="0.25"/>
    <row r="621" s="43" customFormat="1" x14ac:dyDescent="0.25"/>
    <row r="622" s="43" customFormat="1" x14ac:dyDescent="0.25"/>
    <row r="623" s="43" customFormat="1" x14ac:dyDescent="0.25"/>
    <row r="624" s="43" customFormat="1" x14ac:dyDescent="0.25"/>
    <row r="625" s="43" customFormat="1" x14ac:dyDescent="0.25"/>
    <row r="626" s="43" customFormat="1" x14ac:dyDescent="0.25"/>
    <row r="627" s="43" customFormat="1" x14ac:dyDescent="0.25"/>
    <row r="628" s="43" customFormat="1" x14ac:dyDescent="0.25"/>
    <row r="629" s="43" customFormat="1" x14ac:dyDescent="0.25"/>
    <row r="630" s="43" customFormat="1" x14ac:dyDescent="0.25"/>
    <row r="631" s="43" customFormat="1" x14ac:dyDescent="0.25"/>
    <row r="632" s="43" customFormat="1" x14ac:dyDescent="0.25"/>
    <row r="633" s="43" customFormat="1" x14ac:dyDescent="0.25"/>
    <row r="634" s="43" customFormat="1" x14ac:dyDescent="0.25"/>
    <row r="635" s="43" customFormat="1" x14ac:dyDescent="0.25"/>
    <row r="636" s="43" customFormat="1" x14ac:dyDescent="0.25"/>
    <row r="637" s="43" customFormat="1" x14ac:dyDescent="0.25"/>
    <row r="638" s="43" customFormat="1" x14ac:dyDescent="0.25"/>
    <row r="639" s="43" customFormat="1" x14ac:dyDescent="0.25"/>
    <row r="640" s="43" customFormat="1" x14ac:dyDescent="0.25"/>
    <row r="641" s="43" customFormat="1" x14ac:dyDescent="0.25"/>
    <row r="642" s="43" customFormat="1" x14ac:dyDescent="0.25"/>
    <row r="643" s="43" customFormat="1" x14ac:dyDescent="0.25"/>
    <row r="644" s="43" customFormat="1" x14ac:dyDescent="0.25"/>
    <row r="645" s="43" customFormat="1" x14ac:dyDescent="0.25"/>
    <row r="646" s="43" customFormat="1" x14ac:dyDescent="0.25"/>
    <row r="647" s="43" customFormat="1" x14ac:dyDescent="0.25"/>
    <row r="648" s="43" customFormat="1" x14ac:dyDescent="0.25"/>
    <row r="649" s="43" customFormat="1" x14ac:dyDescent="0.25"/>
    <row r="650" s="43" customFormat="1" x14ac:dyDescent="0.25"/>
    <row r="651" s="43" customFormat="1" x14ac:dyDescent="0.25"/>
    <row r="652" s="43" customFormat="1" x14ac:dyDescent="0.25"/>
    <row r="653" s="43" customFormat="1" x14ac:dyDescent="0.25"/>
    <row r="654" s="43" customFormat="1" x14ac:dyDescent="0.25"/>
    <row r="655" s="43" customFormat="1" x14ac:dyDescent="0.25"/>
    <row r="656" s="43" customFormat="1" x14ac:dyDescent="0.25"/>
    <row r="657" s="43" customFormat="1" x14ac:dyDescent="0.25"/>
    <row r="658" s="43" customFormat="1" x14ac:dyDescent="0.25"/>
    <row r="659" s="43" customFormat="1" x14ac:dyDescent="0.25"/>
    <row r="660" s="43" customFormat="1" x14ac:dyDescent="0.25"/>
    <row r="661" s="43" customFormat="1" x14ac:dyDescent="0.25"/>
    <row r="662" s="43" customFormat="1" x14ac:dyDescent="0.25"/>
    <row r="663" s="43" customFormat="1" x14ac:dyDescent="0.25"/>
    <row r="664" s="43" customFormat="1" x14ac:dyDescent="0.25"/>
    <row r="665" s="43" customFormat="1" x14ac:dyDescent="0.25"/>
    <row r="666" s="43" customFormat="1" x14ac:dyDescent="0.25"/>
    <row r="667" s="43" customFormat="1" x14ac:dyDescent="0.25"/>
    <row r="668" s="43" customFormat="1" x14ac:dyDescent="0.25"/>
    <row r="669" s="43" customFormat="1" x14ac:dyDescent="0.25"/>
    <row r="670" s="43" customFormat="1" x14ac:dyDescent="0.25"/>
    <row r="671" s="43" customFormat="1" x14ac:dyDescent="0.25"/>
    <row r="672" s="43" customFormat="1" x14ac:dyDescent="0.25"/>
    <row r="673" s="43" customFormat="1" x14ac:dyDescent="0.25"/>
    <row r="674" s="43" customFormat="1" x14ac:dyDescent="0.25"/>
    <row r="675" s="43" customFormat="1" x14ac:dyDescent="0.25"/>
    <row r="676" s="43" customFormat="1" x14ac:dyDescent="0.25"/>
    <row r="677" s="43" customFormat="1" x14ac:dyDescent="0.25"/>
    <row r="678" s="43" customFormat="1" x14ac:dyDescent="0.25"/>
    <row r="679" s="43" customFormat="1" x14ac:dyDescent="0.25"/>
    <row r="680" s="43" customFormat="1" x14ac:dyDescent="0.25"/>
    <row r="681" s="43" customFormat="1" x14ac:dyDescent="0.25"/>
    <row r="682" s="43" customFormat="1" x14ac:dyDescent="0.25"/>
    <row r="683" s="43" customFormat="1" x14ac:dyDescent="0.25"/>
    <row r="684" s="43" customFormat="1" x14ac:dyDescent="0.25"/>
    <row r="685" s="43" customFormat="1" x14ac:dyDescent="0.25"/>
    <row r="686" s="43" customFormat="1" x14ac:dyDescent="0.25"/>
    <row r="687" s="43" customFormat="1" x14ac:dyDescent="0.25"/>
    <row r="688" s="43" customFormat="1" x14ac:dyDescent="0.25"/>
    <row r="689" s="43" customFormat="1" x14ac:dyDescent="0.25"/>
    <row r="690" s="43" customFormat="1" x14ac:dyDescent="0.25"/>
    <row r="691" s="43" customFormat="1" x14ac:dyDescent="0.25"/>
    <row r="692" s="43" customFormat="1" x14ac:dyDescent="0.25"/>
    <row r="693" s="43" customFormat="1" x14ac:dyDescent="0.25"/>
    <row r="694" s="43" customFormat="1" x14ac:dyDescent="0.25"/>
    <row r="695" s="43" customFormat="1" x14ac:dyDescent="0.25"/>
    <row r="696" s="43" customFormat="1" x14ac:dyDescent="0.25"/>
    <row r="697" s="43" customFormat="1" x14ac:dyDescent="0.25"/>
    <row r="698" s="43" customFormat="1" x14ac:dyDescent="0.25"/>
    <row r="699" s="43" customFormat="1" x14ac:dyDescent="0.25"/>
    <row r="700" s="43" customFormat="1" x14ac:dyDescent="0.25"/>
    <row r="701" s="43" customFormat="1" x14ac:dyDescent="0.25"/>
    <row r="702" s="43" customFormat="1" x14ac:dyDescent="0.25"/>
    <row r="703" s="43" customFormat="1" x14ac:dyDescent="0.25"/>
    <row r="704" s="43" customFormat="1" x14ac:dyDescent="0.25"/>
    <row r="705" s="43" customFormat="1" x14ac:dyDescent="0.25"/>
    <row r="706" s="43" customFormat="1" x14ac:dyDescent="0.25"/>
    <row r="707" s="43" customFormat="1" x14ac:dyDescent="0.25"/>
    <row r="708" s="43" customFormat="1" x14ac:dyDescent="0.25"/>
    <row r="709" s="43" customFormat="1" x14ac:dyDescent="0.25"/>
    <row r="710" s="43" customFormat="1" x14ac:dyDescent="0.25"/>
    <row r="711" s="43" customFormat="1" x14ac:dyDescent="0.25"/>
    <row r="712" s="43" customFormat="1" x14ac:dyDescent="0.25"/>
    <row r="713" s="43" customFormat="1" x14ac:dyDescent="0.25"/>
    <row r="714" s="43" customFormat="1" x14ac:dyDescent="0.25"/>
    <row r="715" s="43" customFormat="1" x14ac:dyDescent="0.25"/>
    <row r="716" s="43" customFormat="1" x14ac:dyDescent="0.25"/>
    <row r="717" s="43" customFormat="1" x14ac:dyDescent="0.25"/>
    <row r="718" s="43" customFormat="1" x14ac:dyDescent="0.25"/>
    <row r="719" s="43" customFormat="1" x14ac:dyDescent="0.25"/>
    <row r="720" s="43" customFormat="1" x14ac:dyDescent="0.25"/>
    <row r="721" s="43" customFormat="1" x14ac:dyDescent="0.25"/>
    <row r="722" s="43" customFormat="1" x14ac:dyDescent="0.25"/>
    <row r="723" s="43" customFormat="1" x14ac:dyDescent="0.25"/>
    <row r="724" s="43" customFormat="1" x14ac:dyDescent="0.25"/>
    <row r="725" s="43" customFormat="1" x14ac:dyDescent="0.25"/>
    <row r="726" s="43" customFormat="1" x14ac:dyDescent="0.25"/>
    <row r="727" s="43" customFormat="1" x14ac:dyDescent="0.25"/>
    <row r="728" s="43" customFormat="1" x14ac:dyDescent="0.25"/>
    <row r="729" s="43" customFormat="1" x14ac:dyDescent="0.25"/>
    <row r="730" s="43" customFormat="1" x14ac:dyDescent="0.25"/>
    <row r="731" s="43" customFormat="1" x14ac:dyDescent="0.25"/>
    <row r="732" s="43" customFormat="1" x14ac:dyDescent="0.25"/>
    <row r="733" s="43" customFormat="1" x14ac:dyDescent="0.25"/>
    <row r="734" s="43" customFormat="1" x14ac:dyDescent="0.25"/>
    <row r="735" s="43" customFormat="1" x14ac:dyDescent="0.25"/>
    <row r="736" s="43" customFormat="1" x14ac:dyDescent="0.25"/>
    <row r="737" s="43" customFormat="1" x14ac:dyDescent="0.25"/>
    <row r="738" s="43" customFormat="1" x14ac:dyDescent="0.25"/>
    <row r="739" s="43" customFormat="1" x14ac:dyDescent="0.25"/>
    <row r="740" s="43" customFormat="1" x14ac:dyDescent="0.25"/>
    <row r="741" s="43" customFormat="1" x14ac:dyDescent="0.25"/>
    <row r="742" s="43" customFormat="1" x14ac:dyDescent="0.25"/>
    <row r="743" s="43" customFormat="1" x14ac:dyDescent="0.25"/>
    <row r="744" s="43" customFormat="1" x14ac:dyDescent="0.25"/>
    <row r="745" s="43" customFormat="1" x14ac:dyDescent="0.25"/>
    <row r="746" s="43" customFormat="1" x14ac:dyDescent="0.25"/>
    <row r="747" s="43" customFormat="1" x14ac:dyDescent="0.25"/>
    <row r="748" s="43" customFormat="1" x14ac:dyDescent="0.25"/>
    <row r="749" s="43" customFormat="1" x14ac:dyDescent="0.25"/>
    <row r="750" s="43" customFormat="1" x14ac:dyDescent="0.25"/>
    <row r="751" s="43" customFormat="1" x14ac:dyDescent="0.25"/>
    <row r="752" s="43" customFormat="1" x14ac:dyDescent="0.25"/>
    <row r="753" s="43" customFormat="1" x14ac:dyDescent="0.25"/>
    <row r="754" s="43" customFormat="1" x14ac:dyDescent="0.25"/>
    <row r="755" s="43" customFormat="1" x14ac:dyDescent="0.25"/>
    <row r="756" s="43" customFormat="1" x14ac:dyDescent="0.25"/>
    <row r="757" s="43" customFormat="1" x14ac:dyDescent="0.25"/>
    <row r="758" s="43" customFormat="1" x14ac:dyDescent="0.25"/>
    <row r="759" s="43" customFormat="1" x14ac:dyDescent="0.25"/>
    <row r="760" s="43" customFormat="1" x14ac:dyDescent="0.25"/>
    <row r="761" s="43" customFormat="1" x14ac:dyDescent="0.25"/>
    <row r="762" s="43" customFormat="1" x14ac:dyDescent="0.25"/>
    <row r="763" s="43" customFormat="1" x14ac:dyDescent="0.25"/>
    <row r="764" s="43" customFormat="1" x14ac:dyDescent="0.25"/>
    <row r="765" s="43" customFormat="1" x14ac:dyDescent="0.25"/>
    <row r="766" s="43" customFormat="1" x14ac:dyDescent="0.25"/>
    <row r="767" s="43" customFormat="1" x14ac:dyDescent="0.25"/>
    <row r="768" s="43" customFormat="1" x14ac:dyDescent="0.25"/>
    <row r="769" s="43" customFormat="1" x14ac:dyDescent="0.25"/>
    <row r="770" s="43" customFormat="1" x14ac:dyDescent="0.25"/>
    <row r="771" s="43" customFormat="1" x14ac:dyDescent="0.25"/>
    <row r="772" s="43" customFormat="1" x14ac:dyDescent="0.25"/>
    <row r="773" s="43" customFormat="1" x14ac:dyDescent="0.25"/>
    <row r="774" s="43" customFormat="1" x14ac:dyDescent="0.25"/>
    <row r="775" s="43" customFormat="1" x14ac:dyDescent="0.25"/>
    <row r="776" s="43" customFormat="1" x14ac:dyDescent="0.25"/>
    <row r="777" s="43" customFormat="1" x14ac:dyDescent="0.25"/>
    <row r="778" s="43" customFormat="1" x14ac:dyDescent="0.25"/>
    <row r="779" s="43" customFormat="1" x14ac:dyDescent="0.25"/>
    <row r="780" s="43" customFormat="1" x14ac:dyDescent="0.25"/>
    <row r="781" s="43" customFormat="1" x14ac:dyDescent="0.25"/>
    <row r="782" s="43" customFormat="1" x14ac:dyDescent="0.25"/>
    <row r="783" s="43" customFormat="1" x14ac:dyDescent="0.25"/>
    <row r="784" s="43" customFormat="1" x14ac:dyDescent="0.25"/>
    <row r="785" s="43" customFormat="1" x14ac:dyDescent="0.25"/>
    <row r="786" s="43" customFormat="1" x14ac:dyDescent="0.25"/>
    <row r="787" s="43" customFormat="1" x14ac:dyDescent="0.25"/>
    <row r="788" s="43" customFormat="1" x14ac:dyDescent="0.25"/>
    <row r="789" s="43" customFormat="1" x14ac:dyDescent="0.25"/>
    <row r="790" s="43" customFormat="1" x14ac:dyDescent="0.25"/>
    <row r="791" s="43" customFormat="1" x14ac:dyDescent="0.25"/>
    <row r="792" s="43" customFormat="1" x14ac:dyDescent="0.25"/>
    <row r="793" s="43" customFormat="1" x14ac:dyDescent="0.25"/>
    <row r="794" s="43" customFormat="1" x14ac:dyDescent="0.25"/>
    <row r="795" s="43" customFormat="1" x14ac:dyDescent="0.25"/>
    <row r="796" s="43" customFormat="1" x14ac:dyDescent="0.25"/>
    <row r="797" s="43" customFormat="1" x14ac:dyDescent="0.25"/>
    <row r="798" s="43" customFormat="1" x14ac:dyDescent="0.25"/>
    <row r="799" s="43" customFormat="1" x14ac:dyDescent="0.25"/>
    <row r="800" s="43" customFormat="1" x14ac:dyDescent="0.25"/>
    <row r="801" s="43" customFormat="1" x14ac:dyDescent="0.25"/>
    <row r="802" s="43" customFormat="1" x14ac:dyDescent="0.25"/>
    <row r="803" s="43" customFormat="1" x14ac:dyDescent="0.25"/>
    <row r="804" s="43" customFormat="1" x14ac:dyDescent="0.25"/>
    <row r="805" s="43" customFormat="1" x14ac:dyDescent="0.25"/>
    <row r="806" s="43" customFormat="1" x14ac:dyDescent="0.25"/>
    <row r="807" s="43" customFormat="1" x14ac:dyDescent="0.25"/>
    <row r="808" s="43" customFormat="1" x14ac:dyDescent="0.25"/>
    <row r="809" s="43" customFormat="1" x14ac:dyDescent="0.25"/>
    <row r="810" s="43" customFormat="1" x14ac:dyDescent="0.25"/>
    <row r="811" s="43" customFormat="1" x14ac:dyDescent="0.25"/>
    <row r="812" s="43" customFormat="1" x14ac:dyDescent="0.25"/>
    <row r="813" s="43" customFormat="1" x14ac:dyDescent="0.25"/>
    <row r="814" s="43" customFormat="1" x14ac:dyDescent="0.25"/>
    <row r="815" s="43" customFormat="1" x14ac:dyDescent="0.25"/>
    <row r="816" s="43" customFormat="1" x14ac:dyDescent="0.25"/>
    <row r="817" s="43" customFormat="1" x14ac:dyDescent="0.25"/>
    <row r="818" s="43" customFormat="1" x14ac:dyDescent="0.25"/>
    <row r="819" s="43" customFormat="1" x14ac:dyDescent="0.25"/>
    <row r="820" s="43" customFormat="1" x14ac:dyDescent="0.25"/>
    <row r="821" s="43" customFormat="1" x14ac:dyDescent="0.25"/>
    <row r="822" s="43" customFormat="1" x14ac:dyDescent="0.25"/>
    <row r="823" s="43" customFormat="1" x14ac:dyDescent="0.25"/>
    <row r="824" s="43" customFormat="1" x14ac:dyDescent="0.25"/>
    <row r="825" s="43" customFormat="1" x14ac:dyDescent="0.25"/>
    <row r="826" s="43" customFormat="1" x14ac:dyDescent="0.25"/>
    <row r="827" s="43" customFormat="1" x14ac:dyDescent="0.25"/>
    <row r="828" s="43" customFormat="1" x14ac:dyDescent="0.25"/>
    <row r="829" s="43" customFormat="1" x14ac:dyDescent="0.25"/>
    <row r="830" s="43" customFormat="1" x14ac:dyDescent="0.25"/>
    <row r="831" s="43" customFormat="1" x14ac:dyDescent="0.25"/>
    <row r="832" s="43" customFormat="1" x14ac:dyDescent="0.25"/>
    <row r="833" s="43" customFormat="1" x14ac:dyDescent="0.25"/>
    <row r="834" s="43" customFormat="1" x14ac:dyDescent="0.25"/>
    <row r="835" s="43" customFormat="1" x14ac:dyDescent="0.25"/>
    <row r="836" s="43" customFormat="1" x14ac:dyDescent="0.25"/>
    <row r="837" s="43" customFormat="1" x14ac:dyDescent="0.25"/>
    <row r="838" s="43" customFormat="1" x14ac:dyDescent="0.25"/>
    <row r="839" s="43" customFormat="1" x14ac:dyDescent="0.25"/>
    <row r="840" s="43" customFormat="1" x14ac:dyDescent="0.25"/>
    <row r="841" s="43" customFormat="1" x14ac:dyDescent="0.25"/>
    <row r="842" s="43" customFormat="1" x14ac:dyDescent="0.25"/>
    <row r="843" s="43" customFormat="1" x14ac:dyDescent="0.25"/>
    <row r="844" s="43" customFormat="1" x14ac:dyDescent="0.25"/>
    <row r="845" s="43" customFormat="1" x14ac:dyDescent="0.25"/>
    <row r="846" s="43" customFormat="1" x14ac:dyDescent="0.25"/>
    <row r="847" s="43" customFormat="1" x14ac:dyDescent="0.25"/>
    <row r="848" s="43" customFormat="1" x14ac:dyDescent="0.25"/>
    <row r="849" s="43" customFormat="1" x14ac:dyDescent="0.25"/>
    <row r="850" s="43" customFormat="1" x14ac:dyDescent="0.25"/>
    <row r="851" s="43" customFormat="1" x14ac:dyDescent="0.25"/>
    <row r="852" s="43" customFormat="1" x14ac:dyDescent="0.25"/>
    <row r="853" s="43" customFormat="1" x14ac:dyDescent="0.25"/>
    <row r="854" s="43" customFormat="1" x14ac:dyDescent="0.25"/>
    <row r="855" s="43" customFormat="1" x14ac:dyDescent="0.25"/>
    <row r="856" s="43" customFormat="1" x14ac:dyDescent="0.25"/>
    <row r="857" s="43" customFormat="1" x14ac:dyDescent="0.25"/>
    <row r="858" s="43" customFormat="1" x14ac:dyDescent="0.25"/>
    <row r="859" s="43" customFormat="1" x14ac:dyDescent="0.25"/>
    <row r="860" s="43" customFormat="1" x14ac:dyDescent="0.25"/>
    <row r="861" s="43" customFormat="1" x14ac:dyDescent="0.25"/>
    <row r="862" s="43" customFormat="1" x14ac:dyDescent="0.25"/>
    <row r="863" s="43" customFormat="1" x14ac:dyDescent="0.25"/>
    <row r="864" s="43" customFormat="1" x14ac:dyDescent="0.25"/>
    <row r="865" s="43" customFormat="1" x14ac:dyDescent="0.25"/>
    <row r="866" s="43" customFormat="1" x14ac:dyDescent="0.25"/>
    <row r="867" s="43" customFormat="1" x14ac:dyDescent="0.25"/>
    <row r="868" s="43" customFormat="1" x14ac:dyDescent="0.25"/>
    <row r="869" s="43" customFormat="1" x14ac:dyDescent="0.25"/>
    <row r="870" s="43" customFormat="1" x14ac:dyDescent="0.25"/>
    <row r="871" s="43" customFormat="1" x14ac:dyDescent="0.25"/>
    <row r="872" s="43" customFormat="1" x14ac:dyDescent="0.25"/>
    <row r="873" s="43" customFormat="1" x14ac:dyDescent="0.25"/>
    <row r="874" s="43" customFormat="1" x14ac:dyDescent="0.25"/>
    <row r="875" s="43" customFormat="1" x14ac:dyDescent="0.25"/>
    <row r="876" s="43" customFormat="1" x14ac:dyDescent="0.25"/>
    <row r="877" s="43" customFormat="1" x14ac:dyDescent="0.25"/>
    <row r="878" s="43" customFormat="1" x14ac:dyDescent="0.25"/>
    <row r="879" s="43" customFormat="1" x14ac:dyDescent="0.25"/>
    <row r="880" s="43" customFormat="1" x14ac:dyDescent="0.25"/>
    <row r="881" s="43" customFormat="1" x14ac:dyDescent="0.25"/>
    <row r="882" s="43" customFormat="1" x14ac:dyDescent="0.25"/>
    <row r="883" s="43" customFormat="1" x14ac:dyDescent="0.25"/>
    <row r="884" s="43" customFormat="1" x14ac:dyDescent="0.25"/>
    <row r="885" s="43" customFormat="1" x14ac:dyDescent="0.25"/>
    <row r="886" s="43" customFormat="1" x14ac:dyDescent="0.25"/>
    <row r="887" s="43" customFormat="1" x14ac:dyDescent="0.25"/>
    <row r="888" s="43" customFormat="1" x14ac:dyDescent="0.25"/>
    <row r="889" s="43" customFormat="1" x14ac:dyDescent="0.25"/>
    <row r="890" s="43" customFormat="1" x14ac:dyDescent="0.25"/>
    <row r="891" s="43" customFormat="1" x14ac:dyDescent="0.25"/>
    <row r="892" s="43" customFormat="1" x14ac:dyDescent="0.25"/>
    <row r="893" s="43" customFormat="1" x14ac:dyDescent="0.25"/>
    <row r="894" s="43" customFormat="1" x14ac:dyDescent="0.25"/>
    <row r="895" s="43" customFormat="1" x14ac:dyDescent="0.25"/>
    <row r="896" s="43" customFormat="1" x14ac:dyDescent="0.25"/>
    <row r="897" s="43" customFormat="1" x14ac:dyDescent="0.25"/>
    <row r="898" s="43" customFormat="1" x14ac:dyDescent="0.25"/>
    <row r="899" s="43" customFormat="1" x14ac:dyDescent="0.25"/>
    <row r="900" s="43" customFormat="1" x14ac:dyDescent="0.25"/>
    <row r="901" s="43" customFormat="1" x14ac:dyDescent="0.25"/>
    <row r="902" s="43" customFormat="1" x14ac:dyDescent="0.25"/>
    <row r="903" s="43" customFormat="1" x14ac:dyDescent="0.25"/>
    <row r="904" s="43" customFormat="1" x14ac:dyDescent="0.25"/>
    <row r="905" s="43" customFormat="1" x14ac:dyDescent="0.25"/>
    <row r="906" s="43" customFormat="1" x14ac:dyDescent="0.25"/>
    <row r="907" s="43" customFormat="1" x14ac:dyDescent="0.25"/>
    <row r="908" s="43" customFormat="1" x14ac:dyDescent="0.25"/>
    <row r="909" s="43" customFormat="1" x14ac:dyDescent="0.25"/>
    <row r="910" s="43" customFormat="1" x14ac:dyDescent="0.25"/>
    <row r="911" s="43" customFormat="1" x14ac:dyDescent="0.25"/>
    <row r="912" s="43" customFormat="1" x14ac:dyDescent="0.25"/>
    <row r="913" s="43" customFormat="1" x14ac:dyDescent="0.25"/>
    <row r="914" s="43" customFormat="1" x14ac:dyDescent="0.25"/>
    <row r="915" s="43" customFormat="1" x14ac:dyDescent="0.25"/>
    <row r="916" s="43" customFormat="1" x14ac:dyDescent="0.25"/>
    <row r="917" s="43" customFormat="1" x14ac:dyDescent="0.25"/>
    <row r="918" s="43" customFormat="1" x14ac:dyDescent="0.25"/>
    <row r="919" s="43" customFormat="1" x14ac:dyDescent="0.25"/>
    <row r="920" s="43" customFormat="1" x14ac:dyDescent="0.25"/>
    <row r="921" s="43" customFormat="1" x14ac:dyDescent="0.25"/>
    <row r="922" s="43" customFormat="1" x14ac:dyDescent="0.25"/>
    <row r="923" s="43" customFormat="1" x14ac:dyDescent="0.25"/>
    <row r="924" s="43" customFormat="1" x14ac:dyDescent="0.25"/>
    <row r="925" s="43" customFormat="1" x14ac:dyDescent="0.25"/>
    <row r="926" s="43" customFormat="1" x14ac:dyDescent="0.25"/>
    <row r="927" s="43" customFormat="1" x14ac:dyDescent="0.25"/>
    <row r="928" s="43" customFormat="1" x14ac:dyDescent="0.25"/>
    <row r="929" s="43" customFormat="1" x14ac:dyDescent="0.25"/>
    <row r="930" s="43" customFormat="1" x14ac:dyDescent="0.25"/>
    <row r="931" s="43" customFormat="1" x14ac:dyDescent="0.25"/>
    <row r="932" s="43" customFormat="1" x14ac:dyDescent="0.25"/>
    <row r="933" s="43" customFormat="1" x14ac:dyDescent="0.25"/>
    <row r="934" s="43" customFormat="1" x14ac:dyDescent="0.25"/>
    <row r="935" s="43" customFormat="1" x14ac:dyDescent="0.25"/>
    <row r="936" s="43" customFormat="1" x14ac:dyDescent="0.25"/>
    <row r="937" s="43" customFormat="1" x14ac:dyDescent="0.25"/>
    <row r="938" s="43" customFormat="1" x14ac:dyDescent="0.25"/>
    <row r="939" s="43" customFormat="1" x14ac:dyDescent="0.25"/>
  </sheetData>
  <sheetProtection sheet="1" formatCells="0" formatColumns="0" formatRows="0" insertColumns="0" insertRows="0" deleteColumns="0" deleteRows="0"/>
  <mergeCells count="325">
    <mergeCell ref="M19:N19"/>
    <mergeCell ref="M22:N22"/>
    <mergeCell ref="E9:F9"/>
    <mergeCell ref="B18:D18"/>
    <mergeCell ref="E18:F18"/>
    <mergeCell ref="G18:H18"/>
    <mergeCell ref="J18:L18"/>
    <mergeCell ref="O19:P19"/>
    <mergeCell ref="J22:L22"/>
    <mergeCell ref="G15:H15"/>
    <mergeCell ref="C15:D15"/>
    <mergeCell ref="E15:F15"/>
    <mergeCell ref="K15:L15"/>
    <mergeCell ref="M18:N18"/>
    <mergeCell ref="O18:P18"/>
    <mergeCell ref="B20:D20"/>
    <mergeCell ref="E20:F20"/>
    <mergeCell ref="G20:H20"/>
    <mergeCell ref="G16:H16"/>
    <mergeCell ref="M16:N16"/>
    <mergeCell ref="O15:P15"/>
    <mergeCell ref="O16:P16"/>
    <mergeCell ref="K16:L16"/>
    <mergeCell ref="C16:D16"/>
    <mergeCell ref="E16:F16"/>
    <mergeCell ref="E24:F24"/>
    <mergeCell ref="G24:H24"/>
    <mergeCell ref="B19:D19"/>
    <mergeCell ref="E19:F19"/>
    <mergeCell ref="G19:H19"/>
    <mergeCell ref="B23:D23"/>
    <mergeCell ref="J20:L20"/>
    <mergeCell ref="J19:L19"/>
    <mergeCell ref="G33:H33"/>
    <mergeCell ref="E31:F31"/>
    <mergeCell ref="O22:P22"/>
    <mergeCell ref="B21:D21"/>
    <mergeCell ref="E21:F21"/>
    <mergeCell ref="G21:H21"/>
    <mergeCell ref="J24:L24"/>
    <mergeCell ref="M24:N24"/>
    <mergeCell ref="O24:P24"/>
    <mergeCell ref="B22:D22"/>
    <mergeCell ref="E22:F22"/>
    <mergeCell ref="G22:H22"/>
    <mergeCell ref="B24:D24"/>
    <mergeCell ref="J21:L21"/>
    <mergeCell ref="M21:N21"/>
    <mergeCell ref="O21:P21"/>
    <mergeCell ref="E23:F23"/>
    <mergeCell ref="G23:H23"/>
    <mergeCell ref="B37:D37"/>
    <mergeCell ref="E37:F37"/>
    <mergeCell ref="M20:N20"/>
    <mergeCell ref="M26:N26"/>
    <mergeCell ref="O26:P26"/>
    <mergeCell ref="O20:P20"/>
    <mergeCell ref="J23:L23"/>
    <mergeCell ref="M23:N23"/>
    <mergeCell ref="O23:P23"/>
    <mergeCell ref="G37:H37"/>
    <mergeCell ref="B35:D35"/>
    <mergeCell ref="E35:F35"/>
    <mergeCell ref="G35:H35"/>
    <mergeCell ref="J35:L35"/>
    <mergeCell ref="M35:N35"/>
    <mergeCell ref="O35:P35"/>
    <mergeCell ref="K31:L31"/>
    <mergeCell ref="M31:N31"/>
    <mergeCell ref="O31:P31"/>
    <mergeCell ref="G32:H32"/>
    <mergeCell ref="M32:N32"/>
    <mergeCell ref="O32:P32"/>
    <mergeCell ref="E33:F33"/>
    <mergeCell ref="K32:L32"/>
    <mergeCell ref="J41:L41"/>
    <mergeCell ref="M41:N41"/>
    <mergeCell ref="O41:P41"/>
    <mergeCell ref="J40:L40"/>
    <mergeCell ref="E39:F39"/>
    <mergeCell ref="G39:H39"/>
    <mergeCell ref="B39:D39"/>
    <mergeCell ref="G31:H31"/>
    <mergeCell ref="O33:P33"/>
    <mergeCell ref="E32:F32"/>
    <mergeCell ref="C33:D33"/>
    <mergeCell ref="B41:D41"/>
    <mergeCell ref="E41:F41"/>
    <mergeCell ref="G41:H41"/>
    <mergeCell ref="K33:L33"/>
    <mergeCell ref="E36:F36"/>
    <mergeCell ref="G36:H36"/>
    <mergeCell ref="C32:D32"/>
    <mergeCell ref="J37:L37"/>
    <mergeCell ref="M37:N37"/>
    <mergeCell ref="O37:P37"/>
    <mergeCell ref="J39:L39"/>
    <mergeCell ref="M33:N33"/>
    <mergeCell ref="M39:N39"/>
    <mergeCell ref="J38:L38"/>
    <mergeCell ref="M38:N38"/>
    <mergeCell ref="O38:P38"/>
    <mergeCell ref="E40:F40"/>
    <mergeCell ref="G40:H40"/>
    <mergeCell ref="B40:D40"/>
    <mergeCell ref="B38:D38"/>
    <mergeCell ref="E38:F38"/>
    <mergeCell ref="G38:H38"/>
    <mergeCell ref="O39:P39"/>
    <mergeCell ref="J69:L69"/>
    <mergeCell ref="M69:N69"/>
    <mergeCell ref="O69:P69"/>
    <mergeCell ref="J57:L57"/>
    <mergeCell ref="E58:F58"/>
    <mergeCell ref="G58:H58"/>
    <mergeCell ref="B57:D57"/>
    <mergeCell ref="E57:F57"/>
    <mergeCell ref="G57:H57"/>
    <mergeCell ref="B58:D58"/>
    <mergeCell ref="K66:L66"/>
    <mergeCell ref="M57:N57"/>
    <mergeCell ref="O57:P57"/>
    <mergeCell ref="M60:N60"/>
    <mergeCell ref="O60:P60"/>
    <mergeCell ref="M58:N58"/>
    <mergeCell ref="O58:P58"/>
    <mergeCell ref="O67:P67"/>
    <mergeCell ref="G66:H66"/>
    <mergeCell ref="C67:D67"/>
    <mergeCell ref="C66:D66"/>
    <mergeCell ref="J58:L58"/>
    <mergeCell ref="M66:N66"/>
    <mergeCell ref="O66:P66"/>
    <mergeCell ref="J56:L56"/>
    <mergeCell ref="M56:N56"/>
    <mergeCell ref="O56:P56"/>
    <mergeCell ref="J55:L55"/>
    <mergeCell ref="M55:N55"/>
    <mergeCell ref="O55:P55"/>
    <mergeCell ref="J54:L54"/>
    <mergeCell ref="M54:N54"/>
    <mergeCell ref="O54:P54"/>
    <mergeCell ref="K67:L67"/>
    <mergeCell ref="M67:N67"/>
    <mergeCell ref="G67:H67"/>
    <mergeCell ref="E65:F65"/>
    <mergeCell ref="G65:H65"/>
    <mergeCell ref="K65:L65"/>
    <mergeCell ref="M65:N65"/>
    <mergeCell ref="O65:P65"/>
    <mergeCell ref="E67:F67"/>
    <mergeCell ref="E66:F66"/>
    <mergeCell ref="M70:N70"/>
    <mergeCell ref="O70:P70"/>
    <mergeCell ref="J72:L72"/>
    <mergeCell ref="M72:N72"/>
    <mergeCell ref="O72:P72"/>
    <mergeCell ref="B72:D72"/>
    <mergeCell ref="E72:F72"/>
    <mergeCell ref="G72:H72"/>
    <mergeCell ref="E71:F71"/>
    <mergeCell ref="G71:H71"/>
    <mergeCell ref="J71:L71"/>
    <mergeCell ref="M71:N71"/>
    <mergeCell ref="O71:P71"/>
    <mergeCell ref="B85:D85"/>
    <mergeCell ref="E85:F85"/>
    <mergeCell ref="G85:H85"/>
    <mergeCell ref="J85:L85"/>
    <mergeCell ref="B75:D75"/>
    <mergeCell ref="E75:F75"/>
    <mergeCell ref="G75:H75"/>
    <mergeCell ref="B70:D70"/>
    <mergeCell ref="E70:F70"/>
    <mergeCell ref="G70:H70"/>
    <mergeCell ref="B74:D74"/>
    <mergeCell ref="E74:F74"/>
    <mergeCell ref="G74:H74"/>
    <mergeCell ref="B71:D71"/>
    <mergeCell ref="J70:L70"/>
    <mergeCell ref="O73:P73"/>
    <mergeCell ref="J74:L74"/>
    <mergeCell ref="M74:N74"/>
    <mergeCell ref="O74:P74"/>
    <mergeCell ref="M77:N77"/>
    <mergeCell ref="O77:P77"/>
    <mergeCell ref="B82:P82"/>
    <mergeCell ref="B84:H84"/>
    <mergeCell ref="J84:P84"/>
    <mergeCell ref="B89:D89"/>
    <mergeCell ref="E89:F89"/>
    <mergeCell ref="G89:H89"/>
    <mergeCell ref="J86:L86"/>
    <mergeCell ref="M86:N86"/>
    <mergeCell ref="O86:P86"/>
    <mergeCell ref="J89:L89"/>
    <mergeCell ref="M89:N89"/>
    <mergeCell ref="O89:P89"/>
    <mergeCell ref="B87:D87"/>
    <mergeCell ref="E87:F87"/>
    <mergeCell ref="G87:H87"/>
    <mergeCell ref="J87:L87"/>
    <mergeCell ref="E91:F91"/>
    <mergeCell ref="G91:H91"/>
    <mergeCell ref="B56:D56"/>
    <mergeCell ref="E56:F56"/>
    <mergeCell ref="G56:H56"/>
    <mergeCell ref="O85:P85"/>
    <mergeCell ref="B86:D86"/>
    <mergeCell ref="E86:F86"/>
    <mergeCell ref="G86:H86"/>
    <mergeCell ref="B90:D90"/>
    <mergeCell ref="B69:D69"/>
    <mergeCell ref="E69:F69"/>
    <mergeCell ref="G69:H69"/>
    <mergeCell ref="M85:N85"/>
    <mergeCell ref="M87:N87"/>
    <mergeCell ref="O87:P87"/>
    <mergeCell ref="J75:L75"/>
    <mergeCell ref="M75:N75"/>
    <mergeCell ref="O75:P75"/>
    <mergeCell ref="B73:D73"/>
    <mergeCell ref="E73:F73"/>
    <mergeCell ref="G73:H73"/>
    <mergeCell ref="J73:L73"/>
    <mergeCell ref="M73:N73"/>
    <mergeCell ref="J94:K94"/>
    <mergeCell ref="M94:N94"/>
    <mergeCell ref="O94:P94"/>
    <mergeCell ref="J88:L88"/>
    <mergeCell ref="M88:N88"/>
    <mergeCell ref="O88:P88"/>
    <mergeCell ref="B88:D88"/>
    <mergeCell ref="E88:F88"/>
    <mergeCell ref="G88:H88"/>
    <mergeCell ref="J91:L91"/>
    <mergeCell ref="M91:N91"/>
    <mergeCell ref="O91:P91"/>
    <mergeCell ref="J90:L90"/>
    <mergeCell ref="M90:N90"/>
    <mergeCell ref="O90:P90"/>
    <mergeCell ref="E90:F90"/>
    <mergeCell ref="G90:H90"/>
    <mergeCell ref="M92:N92"/>
    <mergeCell ref="O92:P92"/>
    <mergeCell ref="E92:F92"/>
    <mergeCell ref="G92:H92"/>
    <mergeCell ref="B92:D92"/>
    <mergeCell ref="J92:L92"/>
    <mergeCell ref="B91:D91"/>
    <mergeCell ref="C6:D6"/>
    <mergeCell ref="C7:D7"/>
    <mergeCell ref="J6:J7"/>
    <mergeCell ref="K14:L14"/>
    <mergeCell ref="M14:N14"/>
    <mergeCell ref="M15:N15"/>
    <mergeCell ref="O14:P14"/>
    <mergeCell ref="K6:P6"/>
    <mergeCell ref="K7:P7"/>
    <mergeCell ref="K9:P9"/>
    <mergeCell ref="G7:H7"/>
    <mergeCell ref="G6:H6"/>
    <mergeCell ref="C9:D9"/>
    <mergeCell ref="G9:H9"/>
    <mergeCell ref="K8:L8"/>
    <mergeCell ref="M8:N8"/>
    <mergeCell ref="O8:P8"/>
    <mergeCell ref="C8:D8"/>
    <mergeCell ref="G8:H8"/>
    <mergeCell ref="E14:F14"/>
    <mergeCell ref="G14:H14"/>
    <mergeCell ref="E6:F6"/>
    <mergeCell ref="E7:F7"/>
    <mergeCell ref="E8:F8"/>
    <mergeCell ref="B55:D55"/>
    <mergeCell ref="E55:F55"/>
    <mergeCell ref="G55:H55"/>
    <mergeCell ref="B53:D53"/>
    <mergeCell ref="E53:F53"/>
    <mergeCell ref="B52:D52"/>
    <mergeCell ref="J52:L52"/>
    <mergeCell ref="G53:H53"/>
    <mergeCell ref="G54:H54"/>
    <mergeCell ref="J53:L53"/>
    <mergeCell ref="E50:F50"/>
    <mergeCell ref="G50:H50"/>
    <mergeCell ref="C49:D49"/>
    <mergeCell ref="M43:N43"/>
    <mergeCell ref="O43:P43"/>
    <mergeCell ref="G49:H49"/>
    <mergeCell ref="M49:N49"/>
    <mergeCell ref="O49:P49"/>
    <mergeCell ref="B54:D54"/>
    <mergeCell ref="E54:F54"/>
    <mergeCell ref="M53:N53"/>
    <mergeCell ref="O53:P53"/>
    <mergeCell ref="E48:F48"/>
    <mergeCell ref="E49:F49"/>
    <mergeCell ref="K49:L49"/>
    <mergeCell ref="G48:H48"/>
    <mergeCell ref="K48:L48"/>
    <mergeCell ref="B13:J13"/>
    <mergeCell ref="K13:P13"/>
    <mergeCell ref="B30:J30"/>
    <mergeCell ref="K30:P30"/>
    <mergeCell ref="B47:J47"/>
    <mergeCell ref="K47:P47"/>
    <mergeCell ref="B64:J64"/>
    <mergeCell ref="K64:P64"/>
    <mergeCell ref="M50:N50"/>
    <mergeCell ref="O50:P50"/>
    <mergeCell ref="M52:N52"/>
    <mergeCell ref="O52:P52"/>
    <mergeCell ref="M48:N48"/>
    <mergeCell ref="O48:P48"/>
    <mergeCell ref="B36:D36"/>
    <mergeCell ref="M40:N40"/>
    <mergeCell ref="O40:P40"/>
    <mergeCell ref="J36:L36"/>
    <mergeCell ref="M36:N36"/>
    <mergeCell ref="O36:P36"/>
    <mergeCell ref="E52:F52"/>
    <mergeCell ref="G52:H52"/>
    <mergeCell ref="K50:L50"/>
    <mergeCell ref="C50:D50"/>
  </mergeCells>
  <conditionalFormatting sqref="C6">
    <cfRule type="expression" dxfId="37" priority="27">
      <formula>C6=0</formula>
    </cfRule>
  </conditionalFormatting>
  <conditionalFormatting sqref="C16 C33 C50 G50 C67 G67">
    <cfRule type="expression" dxfId="36" priority="51">
      <formula>C16=0</formula>
    </cfRule>
  </conditionalFormatting>
  <conditionalFormatting sqref="C7:D7">
    <cfRule type="expression" dxfId="35" priority="26">
      <formula>C7=0</formula>
    </cfRule>
  </conditionalFormatting>
  <conditionalFormatting sqref="C9:D9">
    <cfRule type="expression" dxfId="34" priority="25">
      <formula>C9=0</formula>
    </cfRule>
  </conditionalFormatting>
  <conditionalFormatting sqref="D14">
    <cfRule type="expression" dxfId="33" priority="40">
      <formula>D14=0</formula>
    </cfRule>
  </conditionalFormatting>
  <conditionalFormatting sqref="D31">
    <cfRule type="expression" dxfId="32" priority="39">
      <formula>D31=0</formula>
    </cfRule>
  </conditionalFormatting>
  <conditionalFormatting sqref="D48">
    <cfRule type="expression" dxfId="31" priority="38">
      <formula>D48=0</formula>
    </cfRule>
  </conditionalFormatting>
  <conditionalFormatting sqref="D65">
    <cfRule type="expression" dxfId="30" priority="37">
      <formula>D65=0</formula>
    </cfRule>
  </conditionalFormatting>
  <conditionalFormatting sqref="G6">
    <cfRule type="expression" dxfId="29" priority="24">
      <formula>G6=0</formula>
    </cfRule>
  </conditionalFormatting>
  <conditionalFormatting sqref="G16">
    <cfRule type="expression" dxfId="28" priority="44">
      <formula>G16=0</formula>
    </cfRule>
  </conditionalFormatting>
  <conditionalFormatting sqref="G33">
    <cfRule type="expression" dxfId="27" priority="43">
      <formula>G33=0</formula>
    </cfRule>
  </conditionalFormatting>
  <conditionalFormatting sqref="G7:H9">
    <cfRule type="expression" dxfId="26" priority="21">
      <formula>G7=0</formula>
    </cfRule>
  </conditionalFormatting>
  <conditionalFormatting sqref="G14:H14">
    <cfRule type="expression" dxfId="25" priority="36">
      <formula>G14=0</formula>
    </cfRule>
  </conditionalFormatting>
  <conditionalFormatting sqref="G19:H24 O19:P24 G36:H41 O36:P41 G53:H58 O53:P58 G70:H75 O70:P75 G86:H91 O86:P91 G92">
    <cfRule type="expression" dxfId="24" priority="147">
      <formula>G19=0</formula>
    </cfRule>
  </conditionalFormatting>
  <conditionalFormatting sqref="G31:H31">
    <cfRule type="expression" dxfId="23" priority="35">
      <formula>G31=0</formula>
    </cfRule>
  </conditionalFormatting>
  <conditionalFormatting sqref="G48:H48">
    <cfRule type="expression" dxfId="22" priority="34">
      <formula>G48=0</formula>
    </cfRule>
  </conditionalFormatting>
  <conditionalFormatting sqref="G65:H65">
    <cfRule type="expression" dxfId="21" priority="33">
      <formula>G65=0</formula>
    </cfRule>
  </conditionalFormatting>
  <conditionalFormatting sqref="K6">
    <cfRule type="expression" dxfId="16" priority="29">
      <formula>K6=0</formula>
    </cfRule>
  </conditionalFormatting>
  <conditionalFormatting sqref="K8">
    <cfRule type="expression" dxfId="15" priority="31">
      <formula>K8=0</formula>
    </cfRule>
  </conditionalFormatting>
  <conditionalFormatting sqref="K14">
    <cfRule type="expression" dxfId="14" priority="19">
      <formula>K14=0</formula>
    </cfRule>
  </conditionalFormatting>
  <conditionalFormatting sqref="K31">
    <cfRule type="expression" dxfId="13" priority="18">
      <formula>K31=0</formula>
    </cfRule>
  </conditionalFormatting>
  <conditionalFormatting sqref="K48">
    <cfRule type="expression" dxfId="12" priority="17">
      <formula>K48=0</formula>
    </cfRule>
  </conditionalFormatting>
  <conditionalFormatting sqref="K65">
    <cfRule type="expression" dxfId="11" priority="16">
      <formula>K65=0</formula>
    </cfRule>
  </conditionalFormatting>
  <conditionalFormatting sqref="K7:P7">
    <cfRule type="expression" dxfId="10" priority="28">
      <formula>K7=0</formula>
    </cfRule>
  </conditionalFormatting>
  <conditionalFormatting sqref="K9:P9">
    <cfRule type="expression" dxfId="9" priority="32">
      <formula>K9=0</formula>
    </cfRule>
  </conditionalFormatting>
  <conditionalFormatting sqref="O8:P8">
    <cfRule type="expression" dxfId="4" priority="30">
      <formula>O8=0</formula>
    </cfRule>
  </conditionalFormatting>
  <dataValidations disablePrompts="1" count="2">
    <dataValidation allowBlank="1" showInputMessage="1" showErrorMessage="1" error="Must be a valid date format e.g  16/3/23  and date must be later than 31st Jan 2023" prompt="Must be a valid date format e.g  16/3/23  and date must be later than 31st Jan 2023" sqref="K49:K50 K15:K16 K32:K33 K66:K67" xr:uid="{8D22DFF3-C5CE-4112-A3D6-AAB8C58482CF}"/>
    <dataValidation allowBlank="1" showInputMessage="1" showErrorMessage="1" error="Must be a valid date format e.g  16/3/23  and date must be later than 31st Jan 2023" sqref="K14:L14 K31:L31 K48:L48 K65:L65" xr:uid="{BAB946D0-1340-4926-8B6C-50D925E456F4}"/>
  </dataValidations>
  <printOptions horizontalCentered="1"/>
  <pageMargins left="7.874015748031496E-2" right="7.874015748031496E-2" top="7.874015748031496E-2" bottom="0" header="0" footer="0"/>
  <pageSetup paperSize="9"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1" id="{6FEFCB76-9A0C-4C7E-BB77-E8592A2D928B}">
            <xm:f>DROPDOWN!$G$39&lt;&gt;1</xm:f>
            <x14:dxf>
              <font>
                <color theme="0"/>
              </font>
              <fill>
                <patternFill>
                  <fgColor theme="0"/>
                </patternFill>
              </fill>
            </x14:dxf>
          </x14:cfRule>
          <xm:sqref>J16:L16</xm:sqref>
        </x14:conditionalFormatting>
        <x14:conditionalFormatting xmlns:xm="http://schemas.microsoft.com/office/excel/2006/main">
          <x14:cfRule type="expression" priority="14" id="{119EF3B3-A066-4BB5-9CEE-2BE395F72437}">
            <xm:f>DROPDOWN!$H$39&lt;&gt;1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J33:L33</xm:sqref>
        </x14:conditionalFormatting>
        <x14:conditionalFormatting xmlns:xm="http://schemas.microsoft.com/office/excel/2006/main">
          <x14:cfRule type="expression" priority="11" id="{15DA20D5-C800-4D22-A3F8-449418B2F4B0}">
            <xm:f>DROPDOWN!$I$39&lt;&gt;1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J50:L50</xm:sqref>
        </x14:conditionalFormatting>
        <x14:conditionalFormatting xmlns:xm="http://schemas.microsoft.com/office/excel/2006/main">
          <x14:cfRule type="expression" priority="52" id="{4474A0B0-5CD5-4249-A028-3565FD47A2DF}">
            <xm:f>DROPDOWN!$J$39&lt;&gt;1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J67:L67</xm:sqref>
        </x14:conditionalFormatting>
        <x14:conditionalFormatting xmlns:xm="http://schemas.microsoft.com/office/excel/2006/main">
          <x14:cfRule type="expression" priority="7" id="{6A7D6FB8-2728-45F6-8CB7-7FED3F4722EE}">
            <xm:f>DROPDOWN!$G$4&lt;&gt;1</xm:f>
            <x14:dxf>
              <font>
                <color theme="0"/>
              </font>
              <fill>
                <patternFill patternType="solid">
                  <bgColor theme="0"/>
                </patternFill>
              </fill>
            </x14:dxf>
          </x14:cfRule>
          <xm:sqref>M14:P16 J15:K16</xm:sqref>
        </x14:conditionalFormatting>
        <x14:conditionalFormatting xmlns:xm="http://schemas.microsoft.com/office/excel/2006/main">
          <x14:cfRule type="expression" priority="8" id="{F56E5BFF-2BAE-4D43-ABD6-3661CC803B3A}">
            <xm:f>DROPDOWN!$H$4&lt;&gt;1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M31:P32 J32:K32 J33:P33</xm:sqref>
        </x14:conditionalFormatting>
        <x14:conditionalFormatting xmlns:xm="http://schemas.microsoft.com/office/excel/2006/main">
          <x14:cfRule type="expression" priority="10" id="{01A80BFC-9A66-4501-91C0-2D10B7E54011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M48:P50 J49:K50</xm:sqref>
        </x14:conditionalFormatting>
        <x14:conditionalFormatting xmlns:xm="http://schemas.microsoft.com/office/excel/2006/main">
          <x14:cfRule type="expression" priority="9" id="{26724DF7-00F2-41B1-846D-3A2B008F2BA9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M65:P67 J66:K67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7477-09B1-4671-AF32-BFB8EC9B28BC}">
  <sheetPr codeName="Sheet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V156"/>
  <sheetViews>
    <sheetView workbookViewId="0">
      <selection activeCell="C14" sqref="C14"/>
    </sheetView>
  </sheetViews>
  <sheetFormatPr defaultColWidth="9.140625" defaultRowHeight="15" x14ac:dyDescent="0.25"/>
  <cols>
    <col min="1" max="1" width="3.85546875" style="84" customWidth="1"/>
    <col min="2" max="2" width="44.7109375" style="84" customWidth="1"/>
    <col min="3" max="4" width="7" style="84" customWidth="1"/>
    <col min="5" max="6" width="7" style="85" customWidth="1"/>
    <col min="7" max="7" width="11.7109375" style="84" customWidth="1"/>
    <col min="8" max="8" width="11.140625" style="84" customWidth="1"/>
    <col min="9" max="9" width="7.7109375" style="84" customWidth="1"/>
    <col min="10" max="10" width="7.140625" style="84" customWidth="1"/>
    <col min="11" max="11" width="28.85546875" style="84" customWidth="1"/>
    <col min="12" max="12" width="7.140625" style="84" customWidth="1"/>
    <col min="13" max="13" width="8.28515625" style="84" customWidth="1"/>
    <col min="14" max="14" width="7.140625" style="84" customWidth="1"/>
    <col min="15" max="15" width="9.42578125" style="84" customWidth="1"/>
    <col min="16" max="16" width="18.7109375" style="84" customWidth="1"/>
    <col min="17" max="18" width="16.7109375" style="84" customWidth="1"/>
    <col min="19" max="22" width="9.7109375" style="84" customWidth="1"/>
    <col min="23" max="16384" width="9.140625" style="84"/>
  </cols>
  <sheetData>
    <row r="2" spans="2:22" x14ac:dyDescent="0.25">
      <c r="B2" s="108" t="s">
        <v>50</v>
      </c>
      <c r="G2" s="109" t="s">
        <v>107</v>
      </c>
      <c r="H2" s="110" t="s">
        <v>106</v>
      </c>
      <c r="I2" s="110" t="s">
        <v>105</v>
      </c>
      <c r="J2" s="111" t="s">
        <v>104</v>
      </c>
    </row>
    <row r="3" spans="2:22" x14ac:dyDescent="0.25">
      <c r="B3" s="84" t="s">
        <v>1</v>
      </c>
      <c r="G3" s="84" t="s">
        <v>52</v>
      </c>
    </row>
    <row r="4" spans="2:22" ht="18.75" x14ac:dyDescent="0.25">
      <c r="B4" s="84" t="s">
        <v>51</v>
      </c>
      <c r="G4" s="85">
        <f>IF('Order Form Group 1'!C12=DROPDOWN!B3,1,IF('Order Form Group 1'!C12=DROPDOWN!B5,1,IF('Order Form Group 1'!C12=DROPDOWN!B6,1,0)))</f>
        <v>1</v>
      </c>
      <c r="H4" s="85">
        <f>IF('Order Form Group 2'!C12=DROPDOWN!B3,1,IF('Order Form Group 2'!C12=DROPDOWN!B5,1,IF('Order Form Group 2'!C12=DROPDOWN!B6,1,0)))</f>
        <v>1</v>
      </c>
      <c r="I4" s="85">
        <f>IF('Order Form Group 3'!C12=DROPDOWN!B3,1,IF('Order Form Group 3'!C12=DROPDOWN!B5,1,IF('Order Form Group 3'!C12=DROPDOWN!B6,1,0)))</f>
        <v>1</v>
      </c>
      <c r="J4" s="85">
        <f>IF('Order Form Group 4'!C12=DROPDOWN!B3,1,IF('Order Form Group 4'!C12=DROPDOWN!B5,1,IF('Order Form Group 4'!C12=DROPDOWN!B6,1,0)))</f>
        <v>1</v>
      </c>
      <c r="P4" s="437" t="s">
        <v>222</v>
      </c>
      <c r="Q4" s="437"/>
      <c r="R4" s="437"/>
      <c r="S4" s="437"/>
      <c r="T4" s="437"/>
      <c r="U4" s="438" t="s">
        <v>30</v>
      </c>
      <c r="V4" s="438"/>
    </row>
    <row r="5" spans="2:22" ht="21" x14ac:dyDescent="0.35">
      <c r="B5" s="84" t="s">
        <v>110</v>
      </c>
      <c r="P5" s="112" t="s">
        <v>163</v>
      </c>
      <c r="Q5" s="101" t="s">
        <v>15</v>
      </c>
      <c r="R5" s="101" t="s">
        <v>14</v>
      </c>
      <c r="S5" s="204" t="s">
        <v>16</v>
      </c>
      <c r="T5" s="204"/>
      <c r="U5" s="434" t="s">
        <v>158</v>
      </c>
      <c r="V5" s="434"/>
    </row>
    <row r="6" spans="2:22" ht="18.75" x14ac:dyDescent="0.25">
      <c r="B6" s="84" t="s">
        <v>53</v>
      </c>
      <c r="P6" s="132" t="s">
        <v>197</v>
      </c>
      <c r="Q6" s="133">
        <v>2400</v>
      </c>
      <c r="R6" s="134" t="s">
        <v>23</v>
      </c>
      <c r="S6" s="209">
        <v>1</v>
      </c>
      <c r="T6" s="210"/>
      <c r="U6" s="435">
        <f>(Q6/1000*1.35*S6)</f>
        <v>3.24</v>
      </c>
      <c r="V6" s="436"/>
    </row>
    <row r="7" spans="2:22" ht="18.75" x14ac:dyDescent="0.25">
      <c r="B7" s="84" t="s">
        <v>109</v>
      </c>
      <c r="G7" s="113" t="s">
        <v>120</v>
      </c>
      <c r="H7" s="114"/>
      <c r="I7" s="114"/>
      <c r="J7" s="115"/>
      <c r="P7" s="189" t="s">
        <v>195</v>
      </c>
      <c r="Q7" s="123">
        <v>3600</v>
      </c>
      <c r="R7" s="190" t="s">
        <v>23</v>
      </c>
      <c r="S7" s="209">
        <v>1</v>
      </c>
      <c r="T7" s="210"/>
      <c r="U7" s="435">
        <f>(Q7/1000*1.35*S7)</f>
        <v>4.8600000000000003</v>
      </c>
      <c r="V7" s="436"/>
    </row>
    <row r="8" spans="2:22" x14ac:dyDescent="0.25">
      <c r="B8" s="84" t="s">
        <v>108</v>
      </c>
      <c r="G8" s="116" t="str">
        <f>IF(OR('Order Form Group 1'!K13=" ",'Order Form Group 1'!K13=""),"",": ")</f>
        <v/>
      </c>
      <c r="H8" s="117" t="str">
        <f>IF(OR('Order Form Group 2'!K13=" ",'Order Form Group 2'!K13=""),"",": ")</f>
        <v/>
      </c>
      <c r="I8" s="117" t="str">
        <f>IF(OR('Order Form Group 3'!K13=" ",'Order Form Group 3'!K13=""),"",": ")</f>
        <v/>
      </c>
      <c r="J8" s="118" t="str">
        <f>IF(OR('Order Form Group 4'!K13=" ",'Order Form Group 4'!K13=""),"",": ")</f>
        <v/>
      </c>
    </row>
    <row r="9" spans="2:22" ht="18.75" x14ac:dyDescent="0.25">
      <c r="G9" s="119" t="str">
        <f>IF(OR('Order Form Group 1'!K14=" ",'Order Form Group 1'!K14=""),"",": ")</f>
        <v/>
      </c>
      <c r="H9" s="120" t="str">
        <f>IF(OR('Order Form Group 2'!K14=" ",'Order Form Group 2'!K14=""),"",": ")</f>
        <v/>
      </c>
      <c r="I9" s="120" t="str">
        <f>IF(OR('Order Form Group 3'!K14=" ",'Order Form Group 3'!K14=""),"",": ")</f>
        <v/>
      </c>
      <c r="J9" s="121" t="str">
        <f>IF(OR('Order Form Group 4'!K14=" ",'Order Form Group 4'!K14=""),"",": ")</f>
        <v/>
      </c>
      <c r="P9" s="263" t="s">
        <v>221</v>
      </c>
      <c r="Q9" s="263"/>
      <c r="R9" s="263"/>
      <c r="S9" s="263"/>
      <c r="T9" s="263"/>
      <c r="U9" s="258" t="s">
        <v>30</v>
      </c>
      <c r="V9" s="258"/>
    </row>
    <row r="10" spans="2:22" ht="15.75" customHeight="1" x14ac:dyDescent="0.35">
      <c r="G10" s="114"/>
      <c r="H10" s="114"/>
      <c r="I10" s="114"/>
      <c r="J10" s="114"/>
      <c r="P10" s="112" t="s">
        <v>163</v>
      </c>
      <c r="Q10" s="101" t="s">
        <v>15</v>
      </c>
      <c r="R10" s="101" t="s">
        <v>14</v>
      </c>
      <c r="S10" s="127" t="s">
        <v>16</v>
      </c>
      <c r="T10" s="127"/>
      <c r="U10" s="128" t="s">
        <v>158</v>
      </c>
      <c r="V10" s="128"/>
    </row>
    <row r="11" spans="2:22" ht="15.75" customHeight="1" x14ac:dyDescent="0.25">
      <c r="B11" s="108" t="s">
        <v>9</v>
      </c>
      <c r="P11" s="129" t="s">
        <v>196</v>
      </c>
      <c r="Q11" s="130">
        <v>4800</v>
      </c>
      <c r="R11" s="131" t="s">
        <v>23</v>
      </c>
      <c r="S11" s="248">
        <v>1</v>
      </c>
      <c r="T11" s="249"/>
      <c r="U11" s="435">
        <f>(Q11/1000*1.35*S11)</f>
        <v>6.48</v>
      </c>
      <c r="V11" s="436"/>
    </row>
    <row r="12" spans="2:22" x14ac:dyDescent="0.25">
      <c r="B12" s="108" t="s">
        <v>1</v>
      </c>
    </row>
    <row r="13" spans="2:22" ht="17.25" x14ac:dyDescent="0.25">
      <c r="B13" s="84" t="s">
        <v>10</v>
      </c>
      <c r="P13" s="440" t="s">
        <v>219</v>
      </c>
      <c r="Q13" s="440"/>
      <c r="R13" s="440"/>
      <c r="S13" s="440"/>
      <c r="T13" s="440"/>
      <c r="U13" s="440" t="s">
        <v>99</v>
      </c>
      <c r="V13" s="440"/>
    </row>
    <row r="14" spans="2:22" ht="21" x14ac:dyDescent="0.35">
      <c r="B14" s="84" t="s">
        <v>54</v>
      </c>
      <c r="P14" s="112" t="s">
        <v>163</v>
      </c>
      <c r="Q14" s="101" t="s">
        <v>15</v>
      </c>
      <c r="R14" s="101" t="s">
        <v>14</v>
      </c>
      <c r="S14" s="204" t="s">
        <v>16</v>
      </c>
      <c r="T14" s="204"/>
      <c r="U14" s="439" t="s">
        <v>158</v>
      </c>
      <c r="V14" s="439"/>
    </row>
    <row r="15" spans="2:22" ht="15.75" x14ac:dyDescent="0.25">
      <c r="P15" s="122" t="s">
        <v>101</v>
      </c>
      <c r="Q15" s="123">
        <v>3000</v>
      </c>
      <c r="R15" s="123" t="s">
        <v>100</v>
      </c>
      <c r="S15" s="441">
        <v>1</v>
      </c>
      <c r="T15" s="442"/>
      <c r="U15" s="349">
        <f>(Q15/1000*0.6*S15)</f>
        <v>1.7999999999999998</v>
      </c>
      <c r="V15" s="350"/>
    </row>
    <row r="17" spans="2:22" ht="17.25" x14ac:dyDescent="0.25">
      <c r="B17" s="108" t="s">
        <v>55</v>
      </c>
      <c r="P17" s="124" t="s">
        <v>132</v>
      </c>
      <c r="Q17" s="445"/>
      <c r="R17" s="445"/>
      <c r="S17" s="445"/>
      <c r="T17" s="443" t="s">
        <v>223</v>
      </c>
      <c r="U17" s="444"/>
      <c r="V17" s="444"/>
    </row>
    <row r="18" spans="2:22" ht="15.75" x14ac:dyDescent="0.25">
      <c r="B18" s="84" t="s">
        <v>1</v>
      </c>
      <c r="P18" s="204" t="s">
        <v>138</v>
      </c>
      <c r="Q18" s="204"/>
      <c r="R18" s="204"/>
      <c r="S18" s="125" t="s">
        <v>140</v>
      </c>
      <c r="T18" s="449" t="s">
        <v>15</v>
      </c>
      <c r="U18" s="204"/>
      <c r="V18" s="126" t="s">
        <v>140</v>
      </c>
    </row>
    <row r="19" spans="2:22" ht="15.75" x14ac:dyDescent="0.25">
      <c r="B19" s="84" t="s">
        <v>59</v>
      </c>
      <c r="P19" s="446"/>
      <c r="Q19" s="446"/>
      <c r="R19" s="447"/>
      <c r="S19" s="73"/>
      <c r="T19" s="450" t="s">
        <v>141</v>
      </c>
      <c r="U19" s="451"/>
      <c r="V19" s="72"/>
    </row>
    <row r="20" spans="2:22" ht="15.75" x14ac:dyDescent="0.25">
      <c r="B20" s="84" t="s">
        <v>60</v>
      </c>
      <c r="P20" s="446"/>
      <c r="Q20" s="446"/>
      <c r="R20" s="447"/>
      <c r="S20" s="73"/>
      <c r="T20" s="450" t="s">
        <v>142</v>
      </c>
      <c r="U20" s="451"/>
      <c r="V20" s="72"/>
    </row>
    <row r="21" spans="2:22" ht="15.75" x14ac:dyDescent="0.25">
      <c r="P21" s="446"/>
      <c r="Q21" s="446"/>
      <c r="R21" s="447"/>
      <c r="S21" s="73"/>
      <c r="T21" s="448" t="s">
        <v>137</v>
      </c>
      <c r="U21" s="240"/>
      <c r="V21" s="72"/>
    </row>
    <row r="22" spans="2:22" x14ac:dyDescent="0.25">
      <c r="B22" s="108" t="s">
        <v>58</v>
      </c>
    </row>
    <row r="23" spans="2:22" x14ac:dyDescent="0.25">
      <c r="B23" s="84" t="s">
        <v>1</v>
      </c>
      <c r="P23"/>
      <c r="Q23"/>
      <c r="R23"/>
      <c r="S23"/>
      <c r="T23"/>
      <c r="U23"/>
      <c r="V23"/>
    </row>
    <row r="24" spans="2:22" x14ac:dyDescent="0.25">
      <c r="B24" s="84" t="s">
        <v>56</v>
      </c>
      <c r="R24" s="85"/>
      <c r="S24" s="85"/>
    </row>
    <row r="25" spans="2:22" x14ac:dyDescent="0.25">
      <c r="B25" s="84" t="s">
        <v>57</v>
      </c>
    </row>
    <row r="26" spans="2:22" x14ac:dyDescent="0.25">
      <c r="B26" s="84" t="s">
        <v>123</v>
      </c>
    </row>
    <row r="28" spans="2:22" x14ac:dyDescent="0.25">
      <c r="B28" s="108" t="s">
        <v>61</v>
      </c>
    </row>
    <row r="29" spans="2:22" x14ac:dyDescent="0.25">
      <c r="B29" s="84" t="s">
        <v>1</v>
      </c>
    </row>
    <row r="30" spans="2:22" x14ac:dyDescent="0.25">
      <c r="B30" s="84" t="s">
        <v>62</v>
      </c>
      <c r="P30"/>
      <c r="Q30"/>
      <c r="R30"/>
      <c r="S30"/>
      <c r="T30"/>
      <c r="U30"/>
      <c r="V30"/>
    </row>
    <row r="31" spans="2:22" x14ac:dyDescent="0.25">
      <c r="B31" s="84" t="s">
        <v>63</v>
      </c>
      <c r="P31"/>
      <c r="Q31"/>
      <c r="R31"/>
      <c r="S31"/>
      <c r="T31"/>
      <c r="U31"/>
      <c r="V31"/>
    </row>
    <row r="32" spans="2:22" x14ac:dyDescent="0.25">
      <c r="B32" s="84" t="s">
        <v>64</v>
      </c>
      <c r="P32"/>
      <c r="Q32"/>
      <c r="R32"/>
      <c r="S32"/>
      <c r="T32"/>
      <c r="U32"/>
      <c r="V32"/>
    </row>
    <row r="33" spans="2:18" x14ac:dyDescent="0.25">
      <c r="B33" s="84" t="s">
        <v>65</v>
      </c>
    </row>
    <row r="35" spans="2:18" x14ac:dyDescent="0.25">
      <c r="B35" s="108" t="s">
        <v>66</v>
      </c>
      <c r="G35" s="109" t="s">
        <v>107</v>
      </c>
      <c r="H35" s="110" t="s">
        <v>106</v>
      </c>
      <c r="I35" s="110" t="s">
        <v>105</v>
      </c>
      <c r="J35" s="111" t="s">
        <v>104</v>
      </c>
    </row>
    <row r="36" spans="2:18" x14ac:dyDescent="0.25">
      <c r="B36" s="84" t="s">
        <v>1</v>
      </c>
      <c r="G36" s="84" t="s">
        <v>148</v>
      </c>
    </row>
    <row r="37" spans="2:18" x14ac:dyDescent="0.25">
      <c r="B37" s="84" t="s">
        <v>161</v>
      </c>
    </row>
    <row r="38" spans="2:18" x14ac:dyDescent="0.25">
      <c r="B38" s="84" t="s">
        <v>67</v>
      </c>
    </row>
    <row r="39" spans="2:18" x14ac:dyDescent="0.25">
      <c r="B39" s="84" t="s">
        <v>129</v>
      </c>
      <c r="G39" s="85">
        <f>IF('Order Form Group 1'!$K11=DROPDOWN!$B39,1,0)</f>
        <v>0</v>
      </c>
      <c r="H39" s="85">
        <f>IF('Order Form Group 2'!$K11=DROPDOWN!$B39,1,0)</f>
        <v>0</v>
      </c>
      <c r="I39" s="85">
        <f>IF('Order Form Group 3'!$K11=DROPDOWN!$B39,1,0)</f>
        <v>0</v>
      </c>
      <c r="J39" s="85">
        <f>IF('Order Form Group 4'!$K11=DROPDOWN!$B39,1,0)</f>
        <v>0</v>
      </c>
    </row>
    <row r="40" spans="2:18" x14ac:dyDescent="0.25">
      <c r="B40" s="84" t="s">
        <v>130</v>
      </c>
    </row>
    <row r="41" spans="2:18" x14ac:dyDescent="0.25">
      <c r="B41" s="84" t="s">
        <v>160</v>
      </c>
    </row>
    <row r="42" spans="2:18" x14ac:dyDescent="0.25">
      <c r="B42" s="84" t="s">
        <v>122</v>
      </c>
    </row>
    <row r="43" spans="2:18" x14ac:dyDescent="0.25">
      <c r="B43" s="84" t="s">
        <v>68</v>
      </c>
    </row>
    <row r="46" spans="2:18" x14ac:dyDescent="0.25">
      <c r="B46" s="108" t="s">
        <v>69</v>
      </c>
      <c r="C46" s="84" t="s">
        <v>133</v>
      </c>
      <c r="G46" s="84" t="s">
        <v>149</v>
      </c>
    </row>
    <row r="47" spans="2:18" x14ac:dyDescent="0.25">
      <c r="B47" s="84" t="s">
        <v>1</v>
      </c>
    </row>
    <row r="48" spans="2:18" x14ac:dyDescent="0.25">
      <c r="B48" s="84" t="s">
        <v>70</v>
      </c>
      <c r="C48" s="84" t="s">
        <v>141</v>
      </c>
      <c r="G48" s="84" t="s">
        <v>150</v>
      </c>
    </row>
    <row r="49" spans="2:20" x14ac:dyDescent="0.25">
      <c r="B49" s="84" t="s">
        <v>71</v>
      </c>
      <c r="C49" s="84" t="s">
        <v>142</v>
      </c>
      <c r="G49" s="84" t="s">
        <v>151</v>
      </c>
    </row>
    <row r="50" spans="2:20" x14ac:dyDescent="0.25">
      <c r="B50" s="84" t="s">
        <v>72</v>
      </c>
      <c r="C50" s="84" t="s">
        <v>134</v>
      </c>
      <c r="E50" s="85">
        <v>42</v>
      </c>
    </row>
    <row r="51" spans="2:20" x14ac:dyDescent="0.25">
      <c r="C51" s="84" t="s">
        <v>143</v>
      </c>
      <c r="E51" s="85">
        <v>48</v>
      </c>
    </row>
    <row r="52" spans="2:20" x14ac:dyDescent="0.25">
      <c r="B52" s="108" t="s">
        <v>73</v>
      </c>
      <c r="C52" s="84" t="s">
        <v>135</v>
      </c>
      <c r="E52" s="85">
        <v>52</v>
      </c>
    </row>
    <row r="53" spans="2:20" x14ac:dyDescent="0.25">
      <c r="B53" s="84" t="s">
        <v>1</v>
      </c>
      <c r="C53" s="84" t="s">
        <v>144</v>
      </c>
      <c r="E53" s="85">
        <v>60</v>
      </c>
    </row>
    <row r="54" spans="2:20" x14ac:dyDescent="0.25">
      <c r="B54" s="84" t="s">
        <v>74</v>
      </c>
      <c r="C54" s="84" t="s">
        <v>145</v>
      </c>
      <c r="E54" s="85">
        <v>72</v>
      </c>
    </row>
    <row r="55" spans="2:20" x14ac:dyDescent="0.25">
      <c r="B55" s="84" t="s">
        <v>75</v>
      </c>
      <c r="C55" s="84" t="s">
        <v>226</v>
      </c>
      <c r="E55" s="85">
        <v>81</v>
      </c>
    </row>
    <row r="56" spans="2:20" x14ac:dyDescent="0.25">
      <c r="B56" s="84" t="s">
        <v>76</v>
      </c>
      <c r="C56" s="84" t="s">
        <v>146</v>
      </c>
      <c r="E56" s="85">
        <v>126</v>
      </c>
    </row>
    <row r="57" spans="2:20" x14ac:dyDescent="0.25">
      <c r="B57" s="84" t="s">
        <v>77</v>
      </c>
      <c r="C57" s="84" t="s">
        <v>136</v>
      </c>
      <c r="E57" s="85">
        <v>160</v>
      </c>
    </row>
    <row r="58" spans="2:20" x14ac:dyDescent="0.25">
      <c r="B58" s="84" t="s">
        <v>78</v>
      </c>
      <c r="C58" s="84" t="s">
        <v>227</v>
      </c>
      <c r="E58" s="85">
        <v>180</v>
      </c>
    </row>
    <row r="59" spans="2:20" x14ac:dyDescent="0.25">
      <c r="B59" s="84" t="s">
        <v>79</v>
      </c>
      <c r="C59" s="84" t="s">
        <v>137</v>
      </c>
      <c r="E59" s="85">
        <v>240</v>
      </c>
    </row>
    <row r="60" spans="2:20" x14ac:dyDescent="0.25">
      <c r="B60" s="84" t="s">
        <v>80</v>
      </c>
      <c r="C60" s="84" t="s">
        <v>228</v>
      </c>
      <c r="E60" s="85">
        <v>270</v>
      </c>
    </row>
    <row r="62" spans="2:20" x14ac:dyDescent="0.25">
      <c r="G62" s="84" t="s">
        <v>1</v>
      </c>
      <c r="H62" s="84" t="s">
        <v>218</v>
      </c>
      <c r="O62" s="84" t="s">
        <v>1</v>
      </c>
      <c r="P62" s="84" t="s">
        <v>218</v>
      </c>
      <c r="S62" s="84" t="s">
        <v>119</v>
      </c>
    </row>
    <row r="63" spans="2:20" x14ac:dyDescent="0.25">
      <c r="G63" s="187">
        <v>0.27777777777778001</v>
      </c>
      <c r="O63" s="187">
        <f>G63</f>
        <v>0.27777777777778001</v>
      </c>
      <c r="T63" s="135">
        <v>750</v>
      </c>
    </row>
    <row r="64" spans="2:20" ht="15.75" x14ac:dyDescent="0.25">
      <c r="B64" s="136" t="str">
        <f>'Order Form Group 1'!B18</f>
        <v>10mm  EPB®  Standard</v>
      </c>
      <c r="C64" s="136"/>
      <c r="D64" s="136"/>
      <c r="E64" s="137"/>
      <c r="F64" s="137"/>
      <c r="G64" s="188">
        <f>H64+G$63</f>
        <v>7.1666666666666705</v>
      </c>
      <c r="H64" s="138">
        <v>6.8888888888888902</v>
      </c>
      <c r="K64" s="139" t="str">
        <f>'Order Form Group 1'!B53</f>
        <v>10mm  EPB  AquaSmart®</v>
      </c>
      <c r="L64" s="139"/>
      <c r="M64" s="139"/>
      <c r="N64" s="139"/>
      <c r="O64" s="188">
        <f>P64+O$63</f>
        <v>8.6111111110777809</v>
      </c>
      <c r="P64" s="138">
        <v>8.3333333333000006</v>
      </c>
    </row>
    <row r="65" spans="2:16" ht="17.25" x14ac:dyDescent="0.3">
      <c r="B65" s="136" t="str">
        <f>'Order Form Group 1'!B36</f>
        <v>10mm  EPB®  Standard  WIDE    TE/SE</v>
      </c>
      <c r="C65" s="136"/>
      <c r="D65" s="136"/>
      <c r="E65" s="137"/>
      <c r="F65" s="137"/>
      <c r="G65" s="188">
        <f t="shared" ref="G65:G70" si="0">H65+G$63</f>
        <v>7.1666666666666705</v>
      </c>
      <c r="H65" s="138">
        <v>6.8888888888888902</v>
      </c>
      <c r="K65" s="139" t="s">
        <v>173</v>
      </c>
      <c r="L65" s="140"/>
      <c r="M65" s="140"/>
      <c r="N65" s="140"/>
      <c r="O65" s="188">
        <f t="shared" ref="O65:O70" si="1">P65+O$63</f>
        <v>8.6111111111111107</v>
      </c>
      <c r="P65" s="138">
        <v>8.3333333333333304</v>
      </c>
    </row>
    <row r="66" spans="2:16" ht="15.75" x14ac:dyDescent="0.25">
      <c r="B66" s="139" t="str">
        <f>'Order Form Group 1'!J18</f>
        <v>10mm  EPB  CeilingSmart®  :      Spans 600mm centre ceiling battens</v>
      </c>
      <c r="C66" s="136"/>
      <c r="D66" s="136"/>
      <c r="E66" s="137"/>
      <c r="F66" s="137"/>
      <c r="G66" s="188">
        <f t="shared" si="0"/>
        <v>7.6666666666666705</v>
      </c>
      <c r="H66" s="138">
        <v>7.3888888888888902</v>
      </c>
      <c r="K66" s="139" t="str">
        <f>'Order Form Group 1'!B61</f>
        <v xml:space="preserve">13mm  EPB  AquaSmart®  </v>
      </c>
      <c r="L66" s="139"/>
      <c r="M66" s="139"/>
      <c r="N66" s="139"/>
      <c r="O66" s="188">
        <f t="shared" si="1"/>
        <v>11.99999999999998</v>
      </c>
      <c r="P66" s="138">
        <v>11.7222222222222</v>
      </c>
    </row>
    <row r="67" spans="2:16" ht="15.75" x14ac:dyDescent="0.25">
      <c r="B67" s="136" t="str">
        <f>'Order Form Group 1'!J28</f>
        <v>13mm  EPB®  Standard</v>
      </c>
      <c r="C67" s="136"/>
      <c r="D67" s="136"/>
      <c r="E67" s="137"/>
      <c r="F67" s="137"/>
      <c r="G67" s="188">
        <f t="shared" si="0"/>
        <v>9.1388888888888911</v>
      </c>
      <c r="H67" s="138">
        <v>8.8611111111111107</v>
      </c>
      <c r="K67" s="139" t="str">
        <f>'Order Form Group 1'!J45</f>
        <v>10mm  EPB  FireSmart®</v>
      </c>
      <c r="L67" s="139"/>
      <c r="M67" s="139"/>
      <c r="N67" s="139"/>
      <c r="O67" s="188">
        <f t="shared" si="1"/>
        <v>7.6666666666666705</v>
      </c>
      <c r="P67" s="138">
        <v>7.3888888888888902</v>
      </c>
    </row>
    <row r="68" spans="2:16" ht="15.75" x14ac:dyDescent="0.25">
      <c r="B68" s="139" t="str">
        <f>'Order Form Group 1'!B41</f>
        <v>10mm  EPB  BraceSmart®  &amp; EPB  NoiseSmart®</v>
      </c>
      <c r="C68" s="139"/>
      <c r="D68" s="139"/>
      <c r="E68" s="141"/>
      <c r="F68" s="141"/>
      <c r="G68" s="188">
        <f t="shared" si="0"/>
        <v>9.222222222224481</v>
      </c>
      <c r="H68" s="138">
        <f>8.9166666666667+0.02777777778</f>
        <v>8.9444444444467006</v>
      </c>
      <c r="K68" s="139" t="str">
        <f>'Order Form Group 1'!J55</f>
        <v>13mm  EPB  FireSmart®</v>
      </c>
      <c r="L68" s="139"/>
      <c r="M68" s="139"/>
      <c r="N68" s="139"/>
      <c r="O68" s="188">
        <f t="shared" si="1"/>
        <v>11.99999999999998</v>
      </c>
      <c r="P68" s="138">
        <v>11.7222222222222</v>
      </c>
    </row>
    <row r="69" spans="2:16" ht="15.75" x14ac:dyDescent="0.25">
      <c r="B69" s="139" t="str">
        <f>'Order Form Group 1'!B49</f>
        <v xml:space="preserve">10mm  EPB  BraceSmart®  &amp; EPB  NoiseSmart® WIDE TE/SE </v>
      </c>
      <c r="C69" s="140"/>
      <c r="D69" s="140"/>
      <c r="E69" s="140"/>
      <c r="F69" s="140"/>
      <c r="G69" s="188">
        <f t="shared" si="0"/>
        <v>9.222222222224481</v>
      </c>
      <c r="H69" s="138">
        <f>H68</f>
        <v>8.9444444444467006</v>
      </c>
      <c r="K69" s="139" t="str">
        <f>'Order Form Group 1'!J62</f>
        <v>16mm  EPB  FireSmart®</v>
      </c>
      <c r="L69" s="139"/>
      <c r="M69" s="139"/>
      <c r="N69" s="139"/>
      <c r="O69" s="188">
        <f t="shared" si="1"/>
        <v>15.27777777777778</v>
      </c>
      <c r="P69" s="138">
        <v>15</v>
      </c>
    </row>
    <row r="70" spans="2:16" ht="17.25" x14ac:dyDescent="0.3">
      <c r="B70" s="139" t="str">
        <f>'Order Form Group 1'!J38</f>
        <v>13mm  EPB  BraceSmart®  &amp;  EPB  NoiseSmart®</v>
      </c>
      <c r="C70" s="139"/>
      <c r="D70" s="139"/>
      <c r="E70" s="141"/>
      <c r="F70" s="141"/>
      <c r="G70" s="188">
        <f t="shared" si="0"/>
        <v>12.36111111110778</v>
      </c>
      <c r="H70" s="138">
        <v>12.08333333333</v>
      </c>
      <c r="K70" s="142" t="s">
        <v>212</v>
      </c>
      <c r="L70" s="139"/>
      <c r="M70" s="139"/>
      <c r="N70" s="139"/>
      <c r="O70" s="188">
        <f t="shared" si="1"/>
        <v>20.777777777777779</v>
      </c>
      <c r="P70" s="138">
        <v>20.5</v>
      </c>
    </row>
    <row r="73" spans="2:16" x14ac:dyDescent="0.25">
      <c r="B73" s="84" t="s">
        <v>95</v>
      </c>
      <c r="K73" s="84" t="s">
        <v>95</v>
      </c>
      <c r="M73" s="143"/>
      <c r="N73" s="143"/>
    </row>
    <row r="74" spans="2:16" ht="15.75" x14ac:dyDescent="0.25">
      <c r="B74" s="136" t="str">
        <f>B$64</f>
        <v>10mm  EPB®  Standard</v>
      </c>
      <c r="E74" s="143">
        <f>IF('Order Form Group 1'!E70="",0,'Order Form Group 1'!E70)</f>
        <v>0</v>
      </c>
      <c r="F74" s="143"/>
      <c r="G74" s="144">
        <f>IF('Order Form Group 1'!G70="",0,'Order Form Group 1'!G70)</f>
        <v>0</v>
      </c>
      <c r="H74" s="145">
        <f>G74*G$64</f>
        <v>0</v>
      </c>
      <c r="K74" s="139" t="str">
        <f>K$64</f>
        <v>10mm  EPB  AquaSmart®</v>
      </c>
      <c r="M74" s="143">
        <f>IF('Order Form Group 1'!E74="",0,'Order Form Group 1'!E74)</f>
        <v>0</v>
      </c>
      <c r="N74" s="143"/>
      <c r="O74" s="144">
        <f>IF('Order Form Group 1'!G74="",0,'Order Form Group 1'!G74)</f>
        <v>0</v>
      </c>
      <c r="P74" s="146">
        <f>O74*O$64</f>
        <v>0</v>
      </c>
    </row>
    <row r="75" spans="2:16" ht="15.75" x14ac:dyDescent="0.25">
      <c r="B75" s="136" t="str">
        <f>B$65</f>
        <v>10mm  EPB®  Standard  WIDE    TE/SE</v>
      </c>
      <c r="E75" s="143">
        <f>IF('Order Form Group 1'!E71="",0,'Order Form Group 1'!E71)</f>
        <v>0</v>
      </c>
      <c r="F75" s="143"/>
      <c r="G75" s="144">
        <f>IF('Order Form Group 1'!G71="",0,'Order Form Group 1'!G71)</f>
        <v>0</v>
      </c>
      <c r="H75" s="145">
        <f>G75*G$65</f>
        <v>0</v>
      </c>
      <c r="K75" s="139" t="str">
        <f>K$65</f>
        <v>10mm EPB AquaSmart  Wide</v>
      </c>
    </row>
    <row r="76" spans="2:16" ht="15.75" x14ac:dyDescent="0.25">
      <c r="B76" s="136" t="str">
        <f>B$66</f>
        <v>10mm  EPB  CeilingSmart®  :      Spans 600mm centre ceiling battens</v>
      </c>
      <c r="E76" s="143">
        <f>IF('Order Form Group 1'!M70="",0,'Order Form Group 1'!M70)</f>
        <v>0</v>
      </c>
      <c r="F76" s="143"/>
      <c r="G76" s="144">
        <f>IF('Order Form Group 1'!O70="",0,'Order Form Group 1'!O70)</f>
        <v>0</v>
      </c>
      <c r="H76" s="145">
        <f>G76*G$66</f>
        <v>0</v>
      </c>
      <c r="K76" s="139" t="str">
        <f>K$66</f>
        <v xml:space="preserve">13mm  EPB  AquaSmart®  </v>
      </c>
      <c r="M76" s="143">
        <f>IF('Order Form Group 1'!E75="",0,'Order Form Group 1'!E75)</f>
        <v>0</v>
      </c>
      <c r="N76" s="143"/>
      <c r="O76" s="144">
        <f>IF('Order Form Group 1'!G75="",0,'Order Form Group 1'!G75)</f>
        <v>0</v>
      </c>
      <c r="P76" s="146">
        <f>O76*O$66</f>
        <v>0</v>
      </c>
    </row>
    <row r="77" spans="2:16" ht="15.75" x14ac:dyDescent="0.25">
      <c r="B77" s="136" t="str">
        <f>B$67</f>
        <v>13mm  EPB®  Standard</v>
      </c>
      <c r="E77" s="143">
        <f>IF('Order Form Group 1'!M71="",0,'Order Form Group 1'!M71)</f>
        <v>0</v>
      </c>
      <c r="F77" s="143"/>
      <c r="G77" s="144">
        <f>IF('Order Form Group 1'!O71="",0,'Order Form Group 1'!O71)</f>
        <v>0</v>
      </c>
      <c r="H77" s="145">
        <f>G77*G$67</f>
        <v>0</v>
      </c>
      <c r="K77" s="139" t="str">
        <f>K$67</f>
        <v>10mm  EPB  FireSmart®</v>
      </c>
      <c r="M77" s="143">
        <f>IF('Order Form Group 1'!M73="",0,'Order Form Group 1'!M73)</f>
        <v>0</v>
      </c>
      <c r="N77" s="143"/>
      <c r="O77" s="144">
        <f>IF('Order Form Group 1'!O73="",0,'Order Form Group 1'!O73)</f>
        <v>0</v>
      </c>
      <c r="P77" s="146">
        <f>O77*O$67</f>
        <v>0</v>
      </c>
    </row>
    <row r="78" spans="2:16" ht="15.75" x14ac:dyDescent="0.25">
      <c r="B78" s="139" t="str">
        <f>B$68</f>
        <v>10mm  EPB  BraceSmart®  &amp; EPB  NoiseSmart®</v>
      </c>
      <c r="E78" s="143">
        <f>IF('Order Form Group 1'!E72="",0,'Order Form Group 1'!E72)</f>
        <v>0</v>
      </c>
      <c r="F78" s="143"/>
      <c r="G78" s="144">
        <f>IF('Order Form Group 1'!G72="",0,'Order Form Group 1'!G72)</f>
        <v>0</v>
      </c>
      <c r="H78" s="145">
        <f>G78*G$68</f>
        <v>0</v>
      </c>
      <c r="K78" s="139" t="str">
        <f>K$68</f>
        <v>13mm  EPB  FireSmart®</v>
      </c>
      <c r="M78" s="143">
        <f>IF('Order Form Group 1'!M74="",0,'Order Form Group 1'!M74)</f>
        <v>0</v>
      </c>
      <c r="N78" s="143"/>
      <c r="O78" s="144">
        <f>IF('Order Form Group 1'!O74="",0,'Order Form Group 1'!O74)</f>
        <v>0</v>
      </c>
      <c r="P78" s="146">
        <f>O78*O$68</f>
        <v>0</v>
      </c>
    </row>
    <row r="79" spans="2:16" ht="15.75" x14ac:dyDescent="0.25">
      <c r="B79" s="139" t="str">
        <f>B$69</f>
        <v xml:space="preserve">10mm  EPB  BraceSmart®  &amp; EPB  NoiseSmart® WIDE TE/SE </v>
      </c>
      <c r="E79" s="143">
        <f>IF('Order Form Group 1'!E73="",0,'Order Form Group 1'!E73)</f>
        <v>0</v>
      </c>
      <c r="G79" s="144">
        <f>IF('Order Form Group 1'!G73="",0,'Order Form Group 1'!G73)</f>
        <v>0</v>
      </c>
      <c r="H79" s="145">
        <f>G79*G$68</f>
        <v>0</v>
      </c>
      <c r="K79" s="139" t="str">
        <f>K$69</f>
        <v>16mm  EPB  FireSmart®</v>
      </c>
      <c r="M79" s="143">
        <f>IF('Order Form Group 1'!M75="",0,'Order Form Group 1'!M75)</f>
        <v>0</v>
      </c>
      <c r="N79" s="143"/>
      <c r="O79" s="144">
        <f>IF('Order Form Group 1'!O75="",0,'Order Form Group 1'!O75)</f>
        <v>0</v>
      </c>
      <c r="P79" s="146">
        <f>O79*O$69</f>
        <v>0</v>
      </c>
    </row>
    <row r="80" spans="2:16" ht="15.75" x14ac:dyDescent="0.25">
      <c r="B80" s="139" t="str">
        <f>B$70</f>
        <v>13mm  EPB  BraceSmart®  &amp;  EPB  NoiseSmart®</v>
      </c>
      <c r="E80" s="143">
        <f>IF('Order Form Group 1'!M72="",0,'Order Form Group 1'!M72)</f>
        <v>0</v>
      </c>
      <c r="F80" s="143"/>
      <c r="G80" s="144">
        <f>IF('Order Form Group 1'!O72="",0,'Order Form Group 1'!O72)</f>
        <v>0</v>
      </c>
      <c r="H80" s="145">
        <f>G80*G$70</f>
        <v>0</v>
      </c>
      <c r="K80" s="139" t="str">
        <f>K$70</f>
        <v>25mm  KNAUF  ShaftLine</v>
      </c>
      <c r="M80" s="143">
        <v>0</v>
      </c>
      <c r="N80" s="143"/>
      <c r="O80" s="144">
        <v>0</v>
      </c>
      <c r="P80" s="146">
        <f>O80*O$70</f>
        <v>0</v>
      </c>
    </row>
    <row r="81" spans="2:21" x14ac:dyDescent="0.25">
      <c r="E81" s="143"/>
      <c r="F81" s="143"/>
      <c r="G81" s="144"/>
      <c r="M81" s="143"/>
      <c r="N81" s="143"/>
      <c r="O81" s="144"/>
    </row>
    <row r="82" spans="2:21" ht="15.75" thickBot="1" x14ac:dyDescent="0.3">
      <c r="E82" s="147">
        <f>SUM(E74:E80)</f>
        <v>0</v>
      </c>
      <c r="F82" s="143"/>
      <c r="G82" s="148">
        <f>SUM(G74:G80)</f>
        <v>0</v>
      </c>
      <c r="H82" s="149">
        <f>SUM(H74:H80)</f>
        <v>0</v>
      </c>
      <c r="M82" s="147">
        <f>SUM(M74:M80)</f>
        <v>0</v>
      </c>
      <c r="N82" s="143"/>
      <c r="O82" s="148">
        <f>SUM(O74:O80)</f>
        <v>0</v>
      </c>
      <c r="P82" s="150">
        <f>SUM(P74:P80)</f>
        <v>0</v>
      </c>
      <c r="Q82" s="151">
        <f>E82+M82</f>
        <v>0</v>
      </c>
      <c r="R82" s="151"/>
      <c r="S82" s="152">
        <f>G82+O82</f>
        <v>0</v>
      </c>
      <c r="T82" s="151">
        <f>H82+P82</f>
        <v>0</v>
      </c>
    </row>
    <row r="83" spans="2:21" ht="15.75" thickTop="1" x14ac:dyDescent="0.25">
      <c r="E83" s="143"/>
      <c r="F83" s="143"/>
      <c r="G83" s="144"/>
      <c r="M83" s="143"/>
      <c r="N83" s="143"/>
      <c r="O83" s="144"/>
      <c r="T83" s="84">
        <f>IF(T82&lt;T$63,T82,T82/1000)</f>
        <v>0</v>
      </c>
      <c r="U83" s="84" t="str">
        <f>IF(T82&lt;T$63,"Kilos","Tonne")</f>
        <v>Kilos</v>
      </c>
    </row>
    <row r="84" spans="2:21" x14ac:dyDescent="0.25">
      <c r="B84" s="108"/>
      <c r="E84" s="143"/>
      <c r="F84" s="143"/>
      <c r="G84" s="144"/>
      <c r="M84" s="143"/>
      <c r="N84" s="143"/>
      <c r="O84" s="144"/>
      <c r="T84" s="84">
        <f>IF(U83="Kilos",ROUND(T83,1),T83)</f>
        <v>0</v>
      </c>
    </row>
    <row r="85" spans="2:21" x14ac:dyDescent="0.25">
      <c r="B85" s="108"/>
      <c r="E85" s="143"/>
      <c r="F85" s="143"/>
      <c r="G85" s="144"/>
      <c r="M85" s="143"/>
      <c r="N85" s="143"/>
      <c r="O85" s="144"/>
    </row>
    <row r="86" spans="2:21" x14ac:dyDescent="0.25">
      <c r="B86" s="108"/>
      <c r="E86" s="143"/>
      <c r="F86" s="143"/>
      <c r="G86" s="144"/>
      <c r="M86" s="143"/>
      <c r="N86" s="143"/>
      <c r="O86" s="144"/>
    </row>
    <row r="87" spans="2:21" x14ac:dyDescent="0.25">
      <c r="B87" s="84" t="s">
        <v>96</v>
      </c>
      <c r="E87" s="143"/>
      <c r="F87" s="143"/>
      <c r="G87" s="144"/>
      <c r="K87" s="84" t="s">
        <v>96</v>
      </c>
      <c r="L87" s="84" t="s">
        <v>1</v>
      </c>
      <c r="M87" s="143"/>
      <c r="N87" s="143"/>
      <c r="O87" s="144"/>
    </row>
    <row r="88" spans="2:21" ht="15.75" x14ac:dyDescent="0.25">
      <c r="B88" s="136" t="str">
        <f t="shared" ref="B88:B91" si="2">B74</f>
        <v>10mm  EPB®  Standard</v>
      </c>
      <c r="E88" s="143">
        <f>IF('Order Form Group 2'!E70="",0,'Order Form Group 2'!E70)</f>
        <v>0</v>
      </c>
      <c r="F88" s="143"/>
      <c r="G88" s="144">
        <f>IF('Order Form Group 2'!G70="",0,'Order Form Group 2'!G70)</f>
        <v>0</v>
      </c>
      <c r="H88" s="145">
        <f>G88*G$64</f>
        <v>0</v>
      </c>
      <c r="K88" s="139" t="str">
        <f t="shared" ref="K88:K89" si="3">K74</f>
        <v>10mm  EPB  AquaSmart®</v>
      </c>
      <c r="M88" s="143">
        <f>IF('Order Form Group 2'!E74="",0,'Order Form Group 2'!E74)</f>
        <v>0</v>
      </c>
      <c r="N88" s="143"/>
      <c r="O88" s="144">
        <f>IF('Order Form Group 2'!G74="",0,'Order Form Group 2'!G74)</f>
        <v>0</v>
      </c>
      <c r="P88" s="145">
        <f>O88*O$64</f>
        <v>0</v>
      </c>
    </row>
    <row r="89" spans="2:21" ht="15.75" x14ac:dyDescent="0.25">
      <c r="B89" s="136" t="str">
        <f t="shared" si="2"/>
        <v>10mm  EPB®  Standard  WIDE    TE/SE</v>
      </c>
      <c r="E89" s="143">
        <f>IF('Order Form Group 2'!E71="",0,'Order Form Group 2'!E71)</f>
        <v>0</v>
      </c>
      <c r="F89" s="143"/>
      <c r="G89" s="144">
        <f>IF('Order Form Group 2'!G71="",0,'Order Form Group 2'!G71)</f>
        <v>0</v>
      </c>
      <c r="H89" s="145">
        <f>G89*G$65</f>
        <v>0</v>
      </c>
      <c r="K89" s="139" t="str">
        <f t="shared" si="3"/>
        <v>10mm EPB AquaSmart  Wide</v>
      </c>
    </row>
    <row r="90" spans="2:21" ht="15.75" x14ac:dyDescent="0.25">
      <c r="B90" s="139" t="str">
        <f t="shared" si="2"/>
        <v>10mm  EPB  CeilingSmart®  :      Spans 600mm centre ceiling battens</v>
      </c>
      <c r="E90" s="143">
        <f>IF('Order Form Group 2'!M70="",0,'Order Form Group 2'!M70)</f>
        <v>0</v>
      </c>
      <c r="F90" s="143"/>
      <c r="G90" s="144">
        <f>IF('Order Form Group 2'!O70="",0,'Order Form Group 2'!O70)</f>
        <v>0</v>
      </c>
      <c r="H90" s="145">
        <f>G90*G$66</f>
        <v>0</v>
      </c>
      <c r="K90" s="139" t="str">
        <f>K76</f>
        <v xml:space="preserve">13mm  EPB  AquaSmart®  </v>
      </c>
      <c r="M90" s="143">
        <f>IF('Order Form Group 2'!E75="",0,'Order Form Group 2'!E75)</f>
        <v>0</v>
      </c>
      <c r="N90" s="143"/>
      <c r="O90" s="144">
        <f>IF('Order Form Group 2'!G75="",0,'Order Form Group 2'!G75)</f>
        <v>0</v>
      </c>
      <c r="P90" s="145">
        <f>O90*O$66</f>
        <v>0</v>
      </c>
    </row>
    <row r="91" spans="2:21" ht="15.75" x14ac:dyDescent="0.25">
      <c r="B91" s="136" t="str">
        <f t="shared" si="2"/>
        <v>13mm  EPB®  Standard</v>
      </c>
      <c r="E91" s="143">
        <f>IF('Order Form Group 2'!M71="",0,'Order Form Group 2'!M71)</f>
        <v>0</v>
      </c>
      <c r="F91" s="143"/>
      <c r="G91" s="144">
        <f>IF('Order Form Group 2'!O71="",0,'Order Form Group 2'!O71)</f>
        <v>0</v>
      </c>
      <c r="H91" s="145">
        <f>G91*G$67</f>
        <v>0</v>
      </c>
      <c r="K91" s="139" t="str">
        <f>K77</f>
        <v>10mm  EPB  FireSmart®</v>
      </c>
      <c r="M91" s="143">
        <f>IF('Order Form Group 2'!M73="",0,'Order Form Group 2'!M73)</f>
        <v>0</v>
      </c>
      <c r="N91" s="143"/>
      <c r="O91" s="144">
        <f>IF('Order Form Group 2'!O73="",0,'Order Form Group 2'!O73)</f>
        <v>0</v>
      </c>
      <c r="P91" s="145">
        <f>O91*O$67</f>
        <v>0</v>
      </c>
    </row>
    <row r="92" spans="2:21" ht="15.75" x14ac:dyDescent="0.25">
      <c r="B92" s="139" t="str">
        <f>B78</f>
        <v>10mm  EPB  BraceSmart®  &amp; EPB  NoiseSmart®</v>
      </c>
      <c r="E92" s="143">
        <f>IF('Order Form Group 2'!E72="",0,'Order Form Group 2'!E72)</f>
        <v>0</v>
      </c>
      <c r="F92" s="143"/>
      <c r="G92" s="144">
        <f>IF('Order Form Group 2'!G72="",0,'Order Form Group 2'!G72)</f>
        <v>0</v>
      </c>
      <c r="H92" s="145">
        <f>G92*G$68</f>
        <v>0</v>
      </c>
      <c r="K92" s="139" t="str">
        <f>K78</f>
        <v>13mm  EPB  FireSmart®</v>
      </c>
      <c r="M92" s="143">
        <f>IF('Order Form Group 2'!M74="",0,'Order Form Group 2'!M74)</f>
        <v>0</v>
      </c>
      <c r="N92" s="143"/>
      <c r="O92" s="144">
        <f>IF('Order Form Group 2'!O74="",0,'Order Form Group 2'!O74)</f>
        <v>0</v>
      </c>
      <c r="P92" s="145">
        <f>O92*O$68</f>
        <v>0</v>
      </c>
    </row>
    <row r="93" spans="2:21" ht="15.75" x14ac:dyDescent="0.25">
      <c r="B93" s="139" t="str">
        <f>B79</f>
        <v xml:space="preserve">10mm  EPB  BraceSmart®  &amp; EPB  NoiseSmart® WIDE TE/SE </v>
      </c>
      <c r="E93" s="143">
        <f>IF('Order Form Group 2'!E73="",0,'Order Form Group 2'!E73)</f>
        <v>0</v>
      </c>
      <c r="G93" s="144">
        <f>IF('Order Form Group 2'!G73="",0,'Order Form Group 2'!G73)</f>
        <v>0</v>
      </c>
      <c r="H93" s="145">
        <f>G93*G$68</f>
        <v>0</v>
      </c>
      <c r="K93" s="139" t="str">
        <f>K79</f>
        <v>16mm  EPB  FireSmart®</v>
      </c>
      <c r="M93" s="143">
        <f>IF('Order Form Group 2'!M75="",0,'Order Form Group 2'!M75)</f>
        <v>0</v>
      </c>
      <c r="N93" s="143"/>
      <c r="O93" s="144">
        <f>IF('Order Form Group 2'!O75="",0,'Order Form Group 2'!O75)</f>
        <v>0</v>
      </c>
      <c r="P93" s="145">
        <f>O93*O$69</f>
        <v>0</v>
      </c>
    </row>
    <row r="94" spans="2:21" ht="15.75" x14ac:dyDescent="0.25">
      <c r="B94" s="139" t="str">
        <f>B80</f>
        <v>13mm  EPB  BraceSmart®  &amp;  EPB  NoiseSmart®</v>
      </c>
      <c r="E94" s="143">
        <f>IF('Order Form Group 2'!M72="",0,'Order Form Group 2'!M72)</f>
        <v>0</v>
      </c>
      <c r="F94" s="143"/>
      <c r="G94" s="144">
        <f>IF('Order Form Group 2'!O72="",0,'Order Form Group 2'!O72)</f>
        <v>0</v>
      </c>
      <c r="H94" s="145">
        <f>G94*G$70</f>
        <v>0</v>
      </c>
      <c r="K94" s="142" t="str">
        <f>K80</f>
        <v>25mm  KNAUF  ShaftLine</v>
      </c>
      <c r="M94" s="143">
        <v>0</v>
      </c>
      <c r="N94" s="143"/>
      <c r="O94" s="144">
        <v>0</v>
      </c>
      <c r="P94" s="146">
        <f>O94*O$70</f>
        <v>0</v>
      </c>
    </row>
    <row r="95" spans="2:21" x14ac:dyDescent="0.25">
      <c r="E95" s="143"/>
      <c r="F95" s="143"/>
      <c r="G95" s="144"/>
    </row>
    <row r="96" spans="2:21" ht="15.75" thickBot="1" x14ac:dyDescent="0.3">
      <c r="E96" s="147">
        <f>SUM(E88:E94)</f>
        <v>0</v>
      </c>
      <c r="F96" s="147"/>
      <c r="G96" s="148">
        <f>SUM(G88:G94)</f>
        <v>0</v>
      </c>
      <c r="H96" s="150">
        <f>SUM(H88:H94)</f>
        <v>0</v>
      </c>
      <c r="M96" s="147">
        <f>SUM(M88:M94)</f>
        <v>0</v>
      </c>
      <c r="N96" s="147"/>
      <c r="O96" s="148">
        <f>SUM(O88:O94)</f>
        <v>0</v>
      </c>
      <c r="P96" s="150">
        <f>SUM(P88:P94)</f>
        <v>0</v>
      </c>
      <c r="Q96" s="151">
        <f>E96+M96</f>
        <v>0</v>
      </c>
      <c r="R96" s="151"/>
      <c r="S96" s="151">
        <f>G96+O96</f>
        <v>0</v>
      </c>
      <c r="T96" s="151">
        <f>H96+P96</f>
        <v>0</v>
      </c>
    </row>
    <row r="97" spans="2:21" ht="15.75" thickTop="1" x14ac:dyDescent="0.25">
      <c r="E97" s="143"/>
      <c r="F97" s="143"/>
      <c r="G97" s="144"/>
      <c r="M97" s="143"/>
      <c r="N97" s="143"/>
      <c r="O97" s="144"/>
      <c r="T97" s="84">
        <f>IF(T96&lt;T$63,T96,T96/1000)</f>
        <v>0</v>
      </c>
      <c r="U97" s="84" t="str">
        <f>IF(T96&lt;T$63,"Kilos","Tonne")</f>
        <v>Kilos</v>
      </c>
    </row>
    <row r="98" spans="2:21" x14ac:dyDescent="0.25">
      <c r="E98" s="143"/>
      <c r="F98" s="143"/>
      <c r="G98" s="144"/>
      <c r="M98" s="143"/>
      <c r="N98" s="143"/>
      <c r="O98" s="144"/>
      <c r="T98" s="84">
        <f>IF(U97="Kilos",ROUND(T97,1),T97)</f>
        <v>0</v>
      </c>
    </row>
    <row r="99" spans="2:21" x14ac:dyDescent="0.25">
      <c r="E99" s="143"/>
      <c r="F99" s="143"/>
      <c r="G99" s="144"/>
      <c r="M99" s="143"/>
      <c r="N99" s="143"/>
      <c r="O99" s="144"/>
    </row>
    <row r="100" spans="2:21" x14ac:dyDescent="0.25">
      <c r="B100" s="84" t="s">
        <v>97</v>
      </c>
      <c r="E100" s="143"/>
      <c r="F100" s="143"/>
      <c r="G100" s="144"/>
      <c r="K100" s="84" t="s">
        <v>97</v>
      </c>
      <c r="M100" s="143"/>
      <c r="N100" s="143"/>
      <c r="O100" s="144"/>
      <c r="T100" s="144"/>
    </row>
    <row r="101" spans="2:21" ht="15.75" x14ac:dyDescent="0.25">
      <c r="B101" s="136" t="str">
        <f t="shared" ref="B101:B107" si="4">B88</f>
        <v>10mm  EPB®  Standard</v>
      </c>
      <c r="E101" s="143">
        <f>IF('Order Form Group 3'!E70="",0,'Order Form Group 3'!E70)</f>
        <v>0</v>
      </c>
      <c r="F101" s="143"/>
      <c r="G101" s="144">
        <f>IF('Order Form Group 3'!G70="",0,'Order Form Group 3'!G70)</f>
        <v>0</v>
      </c>
      <c r="H101" s="145">
        <f>G101*G$64</f>
        <v>0</v>
      </c>
      <c r="K101" s="139" t="str">
        <f t="shared" ref="K101:K107" si="5">K88</f>
        <v>10mm  EPB  AquaSmart®</v>
      </c>
      <c r="M101" s="143">
        <f>IF('Order Form Group 3'!E74="",0,'Order Form Group 3'!E74)</f>
        <v>0</v>
      </c>
      <c r="N101" s="143"/>
      <c r="O101" s="144">
        <f>IF('Order Form Group 3'!G74="",0,'Order Form Group 3'!G74)</f>
        <v>0</v>
      </c>
      <c r="P101" s="145">
        <f>O101*O$64</f>
        <v>0</v>
      </c>
    </row>
    <row r="102" spans="2:21" ht="15.75" x14ac:dyDescent="0.25">
      <c r="B102" s="136" t="str">
        <f t="shared" si="4"/>
        <v>10mm  EPB®  Standard  WIDE    TE/SE</v>
      </c>
      <c r="E102" s="143">
        <f>IF('Order Form Group 3'!E71="",0,'Order Form Group 3'!E71)</f>
        <v>0</v>
      </c>
      <c r="F102" s="143"/>
      <c r="G102" s="144">
        <f>IF('Order Form Group 3'!G71="",0,'Order Form Group 3'!G71)</f>
        <v>0</v>
      </c>
      <c r="H102" s="145">
        <f>G102*G$65</f>
        <v>0</v>
      </c>
      <c r="K102" s="139" t="str">
        <f t="shared" si="5"/>
        <v>10mm EPB AquaSmart  Wide</v>
      </c>
    </row>
    <row r="103" spans="2:21" ht="15.75" x14ac:dyDescent="0.25">
      <c r="B103" s="139" t="str">
        <f t="shared" si="4"/>
        <v>10mm  EPB  CeilingSmart®  :      Spans 600mm centre ceiling battens</v>
      </c>
      <c r="E103" s="143">
        <f>IF('Order Form Group 3'!M70="",0,'Order Form Group 3'!M70)</f>
        <v>0</v>
      </c>
      <c r="F103" s="143"/>
      <c r="G103" s="144">
        <f>IF('Order Form Group 3'!O70="",0,'Order Form Group 3'!O70)</f>
        <v>0</v>
      </c>
      <c r="H103" s="145">
        <f>G103*G$66</f>
        <v>0</v>
      </c>
      <c r="K103" s="139" t="str">
        <f t="shared" si="5"/>
        <v xml:space="preserve">13mm  EPB  AquaSmart®  </v>
      </c>
      <c r="M103" s="143">
        <f>IF('Order Form Group 3'!E75="",0,'Order Form Group 3'!E75)</f>
        <v>0</v>
      </c>
      <c r="N103" s="143"/>
      <c r="O103" s="144">
        <f>IF('Order Form Group 3'!G75="",0,'Order Form Group 3'!G75)</f>
        <v>0</v>
      </c>
      <c r="P103" s="145">
        <f>O103*O$66</f>
        <v>0</v>
      </c>
    </row>
    <row r="104" spans="2:21" ht="15.75" x14ac:dyDescent="0.25">
      <c r="B104" s="136" t="str">
        <f t="shared" si="4"/>
        <v>13mm  EPB®  Standard</v>
      </c>
      <c r="E104" s="143">
        <f>IF('Order Form Group 3'!M71="",0,'Order Form Group 3'!M71)</f>
        <v>0</v>
      </c>
      <c r="F104" s="143"/>
      <c r="G104" s="144">
        <f>IF('Order Form Group 3'!O71="",0,'Order Form Group 3'!O71)</f>
        <v>0</v>
      </c>
      <c r="H104" s="145">
        <f>G104*G$67</f>
        <v>0</v>
      </c>
      <c r="K104" s="139" t="str">
        <f t="shared" si="5"/>
        <v>10mm  EPB  FireSmart®</v>
      </c>
      <c r="M104" s="143">
        <f>IF('Order Form Group 3'!M73="",0,'Order Form Group 3'!M73)</f>
        <v>0</v>
      </c>
      <c r="N104" s="143"/>
      <c r="O104" s="144">
        <f>IF('Order Form Group 3'!O73="",0,'Order Form Group 3'!O73)</f>
        <v>0</v>
      </c>
      <c r="P104" s="145">
        <f>O104*O$67</f>
        <v>0</v>
      </c>
    </row>
    <row r="105" spans="2:21" ht="15.75" x14ac:dyDescent="0.25">
      <c r="B105" s="139" t="str">
        <f t="shared" si="4"/>
        <v>10mm  EPB  BraceSmart®  &amp; EPB  NoiseSmart®</v>
      </c>
      <c r="E105" s="143">
        <f>IF('Order Form Group 3'!E72="",0,'Order Form Group 3'!E72)</f>
        <v>0</v>
      </c>
      <c r="F105" s="143"/>
      <c r="G105" s="144">
        <f>IF('Order Form Group 3'!G72="",0,'Order Form Group 3'!G72)</f>
        <v>0</v>
      </c>
      <c r="H105" s="145">
        <f>G105*G$68</f>
        <v>0</v>
      </c>
      <c r="K105" s="139" t="str">
        <f t="shared" si="5"/>
        <v>13mm  EPB  FireSmart®</v>
      </c>
      <c r="M105" s="143">
        <f>IF('Order Form Group 3'!M74="",0,'Order Form Group 3'!M74)</f>
        <v>0</v>
      </c>
      <c r="N105" s="143"/>
      <c r="O105" s="144">
        <f>IF('Order Form Group 3'!O74="",0,'Order Form Group 3'!O74)</f>
        <v>0</v>
      </c>
      <c r="P105" s="145">
        <f>O105*O$68</f>
        <v>0</v>
      </c>
    </row>
    <row r="106" spans="2:21" ht="15.75" x14ac:dyDescent="0.25">
      <c r="B106" s="139" t="str">
        <f t="shared" si="4"/>
        <v xml:space="preserve">10mm  EPB  BraceSmart®  &amp; EPB  NoiseSmart® WIDE TE/SE </v>
      </c>
      <c r="E106" s="143">
        <f>IF('Order Form Group 3'!E73="",0,'Order Form Group 3'!E73)</f>
        <v>0</v>
      </c>
      <c r="F106" s="143"/>
      <c r="G106" s="144">
        <f>IF('Order Form Group 3'!G73="",0,'Order Form Group 3'!G73)</f>
        <v>0</v>
      </c>
      <c r="H106" s="145">
        <f>G106*G$68</f>
        <v>0</v>
      </c>
      <c r="K106" s="139" t="str">
        <f t="shared" si="5"/>
        <v>16mm  EPB  FireSmart®</v>
      </c>
      <c r="M106" s="143">
        <f>IF('Order Form Group 3'!M75="",0,'Order Form Group 3'!M75)</f>
        <v>0</v>
      </c>
      <c r="N106" s="143"/>
      <c r="O106" s="144">
        <f>IF('Order Form Group 3'!O75="",0,'Order Form Group 3'!O75)</f>
        <v>0</v>
      </c>
      <c r="P106" s="145">
        <f>O106*O$69</f>
        <v>0</v>
      </c>
    </row>
    <row r="107" spans="2:21" ht="15.75" x14ac:dyDescent="0.25">
      <c r="B107" s="139" t="str">
        <f t="shared" si="4"/>
        <v>13mm  EPB  BraceSmart®  &amp;  EPB  NoiseSmart®</v>
      </c>
      <c r="E107" s="143">
        <f>IF('Order Form Group 3'!M72="",0,'Order Form Group 3'!M72)</f>
        <v>0</v>
      </c>
      <c r="F107" s="143"/>
      <c r="G107" s="144">
        <f>IF('Order Form Group 3'!O72="",0,'Order Form Group 3'!O72)</f>
        <v>0</v>
      </c>
      <c r="H107" s="145">
        <f>G107*G$70</f>
        <v>0</v>
      </c>
      <c r="K107" s="142" t="str">
        <f t="shared" si="5"/>
        <v>25mm  KNAUF  ShaftLine</v>
      </c>
      <c r="M107" s="143">
        <v>0</v>
      </c>
      <c r="N107" s="143"/>
      <c r="O107" s="144">
        <v>0</v>
      </c>
      <c r="P107" s="145">
        <f>O107*O$70</f>
        <v>0</v>
      </c>
    </row>
    <row r="108" spans="2:21" x14ac:dyDescent="0.25">
      <c r="E108" s="143"/>
      <c r="F108" s="143"/>
      <c r="G108" s="144"/>
      <c r="M108" s="143"/>
      <c r="N108" s="143"/>
      <c r="O108" s="144"/>
    </row>
    <row r="109" spans="2:21" ht="15.75" thickBot="1" x14ac:dyDescent="0.3">
      <c r="E109" s="147">
        <f>SUM(E101:E107)</f>
        <v>0</v>
      </c>
      <c r="F109" s="147"/>
      <c r="G109" s="148">
        <f>SUM(G101:G107)</f>
        <v>0</v>
      </c>
      <c r="H109" s="149">
        <f>SUM(H101:H107)</f>
        <v>0</v>
      </c>
      <c r="M109" s="147">
        <f>SUM(M101:M107)</f>
        <v>0</v>
      </c>
      <c r="N109" s="147"/>
      <c r="O109" s="148">
        <f>SUM(O101:O107)</f>
        <v>0</v>
      </c>
      <c r="P109" s="150">
        <f>SUM(P101:P107)</f>
        <v>0</v>
      </c>
      <c r="Q109" s="151">
        <f>E109+M109</f>
        <v>0</v>
      </c>
      <c r="R109" s="151"/>
      <c r="S109" s="151">
        <f>G109+O109</f>
        <v>0</v>
      </c>
      <c r="T109" s="151">
        <f>H109+P109</f>
        <v>0</v>
      </c>
    </row>
    <row r="110" spans="2:21" ht="15.75" thickTop="1" x14ac:dyDescent="0.25">
      <c r="E110" s="143"/>
      <c r="F110" s="143"/>
      <c r="G110" s="144"/>
      <c r="M110" s="143"/>
      <c r="N110" s="143"/>
      <c r="O110" s="144"/>
      <c r="T110" s="84">
        <f>IF(T109&lt;T$63,T109,T109/1000)</f>
        <v>0</v>
      </c>
      <c r="U110" s="84" t="str">
        <f>IF(T109&lt;T$63,"Kilos","Tonne")</f>
        <v>Kilos</v>
      </c>
    </row>
    <row r="111" spans="2:21" x14ac:dyDescent="0.25">
      <c r="E111" s="143"/>
      <c r="F111" s="143"/>
      <c r="G111" s="144"/>
      <c r="M111" s="143"/>
      <c r="N111" s="143"/>
      <c r="O111" s="144"/>
      <c r="T111" s="84">
        <f>IF(U110="Kilos",ROUND(T110,1),T110)</f>
        <v>0</v>
      </c>
    </row>
    <row r="112" spans="2:21" x14ac:dyDescent="0.25">
      <c r="B112" s="84" t="s">
        <v>98</v>
      </c>
      <c r="E112" s="143"/>
      <c r="F112" s="143"/>
      <c r="G112" s="144"/>
      <c r="K112" s="84" t="s">
        <v>98</v>
      </c>
      <c r="M112" s="143"/>
      <c r="N112" s="143"/>
      <c r="O112" s="144"/>
    </row>
    <row r="113" spans="2:21" ht="15.75" x14ac:dyDescent="0.25">
      <c r="B113" s="136" t="str">
        <f>B101</f>
        <v>10mm  EPB®  Standard</v>
      </c>
      <c r="E113" s="143">
        <f>IF('Order Form Group 4'!E70="",0,'Order Form Group 4'!E70)</f>
        <v>0</v>
      </c>
      <c r="F113" s="143"/>
      <c r="G113" s="144">
        <f>IF('Order Form Group 4'!G70="",0,'Order Form Group 4'!G70)</f>
        <v>0</v>
      </c>
      <c r="H113" s="144">
        <f>G113*G$64</f>
        <v>0</v>
      </c>
      <c r="K113" s="139" t="str">
        <f t="shared" ref="K113:K119" si="6">K101</f>
        <v>10mm  EPB  AquaSmart®</v>
      </c>
      <c r="M113" s="143">
        <f>IF('Order Form Group 4'!E74="",0,'Order Form Group 4'!E74)</f>
        <v>0</v>
      </c>
      <c r="N113" s="143"/>
      <c r="O113" s="144">
        <f>IF('Order Form Group 4'!G74="",0,'Order Form Group 4'!G74)</f>
        <v>0</v>
      </c>
      <c r="P113" s="145">
        <f>O113*O$64</f>
        <v>0</v>
      </c>
    </row>
    <row r="114" spans="2:21" ht="15.75" x14ac:dyDescent="0.25">
      <c r="B114" s="136" t="str">
        <f t="shared" ref="B114:B116" si="7">B102</f>
        <v>10mm  EPB®  Standard  WIDE    TE/SE</v>
      </c>
      <c r="E114" s="143">
        <f>IF('Order Form Group 4'!E71="",0,'Order Form Group 4'!E71)</f>
        <v>0</v>
      </c>
      <c r="F114" s="143"/>
      <c r="G114" s="144">
        <f>IF('Order Form Group 4'!G71="",0,'Order Form Group 4'!G71)</f>
        <v>0</v>
      </c>
      <c r="H114" s="144">
        <f>G114*G$65</f>
        <v>0</v>
      </c>
      <c r="K114" s="139" t="str">
        <f t="shared" si="6"/>
        <v>10mm EPB AquaSmart  Wide</v>
      </c>
    </row>
    <row r="115" spans="2:21" ht="15.75" x14ac:dyDescent="0.25">
      <c r="B115" s="139" t="str">
        <f t="shared" si="7"/>
        <v>10mm  EPB  CeilingSmart®  :      Spans 600mm centre ceiling battens</v>
      </c>
      <c r="E115" s="143">
        <f>IF('Order Form Group 4'!M70="",0,'Order Form Group 4'!M70)</f>
        <v>0</v>
      </c>
      <c r="F115" s="143"/>
      <c r="G115" s="144">
        <f>IF('Order Form Group 4'!O70="",0,'Order Form Group 4'!O70)</f>
        <v>0</v>
      </c>
      <c r="H115" s="144">
        <f>G115*G$66</f>
        <v>0</v>
      </c>
      <c r="K115" s="139" t="str">
        <f t="shared" si="6"/>
        <v xml:space="preserve">13mm  EPB  AquaSmart®  </v>
      </c>
      <c r="M115" s="143">
        <f>IF('Order Form Group 4'!E75="",0,'Order Form Group 4'!E75)</f>
        <v>0</v>
      </c>
      <c r="N115" s="143"/>
      <c r="O115" s="144">
        <f>IF('Order Form Group 4'!G75="",0,'Order Form Group 4'!G75)</f>
        <v>0</v>
      </c>
      <c r="P115" s="145">
        <f>O115*O$66</f>
        <v>0</v>
      </c>
    </row>
    <row r="116" spans="2:21" ht="15.75" x14ac:dyDescent="0.25">
      <c r="B116" s="136" t="str">
        <f t="shared" si="7"/>
        <v>13mm  EPB®  Standard</v>
      </c>
      <c r="E116" s="143">
        <f>IF('Order Form Group 4'!M71="",0,'Order Form Group 4'!M71)</f>
        <v>0</v>
      </c>
      <c r="F116" s="143"/>
      <c r="G116" s="144">
        <f>IF('Order Form Group 4'!O71="",0,'Order Form Group 4'!O71)</f>
        <v>0</v>
      </c>
      <c r="H116" s="144">
        <f>G116*G$67</f>
        <v>0</v>
      </c>
      <c r="K116" s="139" t="str">
        <f t="shared" si="6"/>
        <v>10mm  EPB  FireSmart®</v>
      </c>
      <c r="M116" s="143">
        <f>IF('Order Form Group 4'!M73="",0,'Order Form Group 4'!M73)</f>
        <v>0</v>
      </c>
      <c r="N116" s="143"/>
      <c r="O116" s="144">
        <f>IF('Order Form Group 4'!O73="",0,'Order Form Group 4'!O73)</f>
        <v>0</v>
      </c>
      <c r="P116" s="145">
        <f>O116*O$67</f>
        <v>0</v>
      </c>
    </row>
    <row r="117" spans="2:21" ht="15.75" x14ac:dyDescent="0.25">
      <c r="B117" s="139" t="str">
        <f>B105</f>
        <v>10mm  EPB  BraceSmart®  &amp; EPB  NoiseSmart®</v>
      </c>
      <c r="E117" s="143">
        <f>IF('Order Form Group 4'!E72="",0,'Order Form Group 4'!E72)</f>
        <v>0</v>
      </c>
      <c r="F117" s="143"/>
      <c r="G117" s="144">
        <f>IF('Order Form Group 4'!G72="",0,'Order Form Group 4'!G72)</f>
        <v>0</v>
      </c>
      <c r="H117" s="144">
        <f>G117*G$68</f>
        <v>0</v>
      </c>
      <c r="K117" s="139" t="str">
        <f t="shared" si="6"/>
        <v>13mm  EPB  FireSmart®</v>
      </c>
      <c r="M117" s="143">
        <f>IF('Order Form Group 4'!M74="",0,'Order Form Group 4'!M74)</f>
        <v>0</v>
      </c>
      <c r="N117" s="143"/>
      <c r="O117" s="144">
        <f>IF('Order Form Group 4'!O74="",0,'Order Form Group 4'!O74)</f>
        <v>0</v>
      </c>
      <c r="P117" s="145">
        <f>O117*O$68</f>
        <v>0</v>
      </c>
    </row>
    <row r="118" spans="2:21" ht="15.75" x14ac:dyDescent="0.25">
      <c r="B118" s="139" t="str">
        <f>B106</f>
        <v xml:space="preserve">10mm  EPB  BraceSmart®  &amp; EPB  NoiseSmart® WIDE TE/SE </v>
      </c>
      <c r="E118" s="143">
        <f>IF('Order Form Group 4'!E73="",0,'Order Form Group 4'!E73)</f>
        <v>0</v>
      </c>
      <c r="F118" s="143"/>
      <c r="G118" s="144">
        <f>IF('Order Form Group 4'!G73="",0,'Order Form Group 4'!G73)</f>
        <v>0</v>
      </c>
      <c r="H118" s="144">
        <f>G118*G$68</f>
        <v>0</v>
      </c>
      <c r="K118" s="139" t="str">
        <f t="shared" si="6"/>
        <v>16mm  EPB  FireSmart®</v>
      </c>
      <c r="M118" s="143">
        <f>IF('Order Form Group 4'!M75="",0,'Order Form Group 4'!M75)</f>
        <v>0</v>
      </c>
      <c r="N118" s="143"/>
      <c r="O118" s="144">
        <f>IF('Order Form Group 4'!O75="",0,'Order Form Group 4'!O75)</f>
        <v>0</v>
      </c>
      <c r="P118" s="145">
        <f>O118*O$69</f>
        <v>0</v>
      </c>
    </row>
    <row r="119" spans="2:21" ht="15.75" x14ac:dyDescent="0.25">
      <c r="B119" s="139" t="str">
        <f>B107</f>
        <v>13mm  EPB  BraceSmart®  &amp;  EPB  NoiseSmart®</v>
      </c>
      <c r="E119" s="143">
        <f>IF('Order Form Group 4'!M72="",0,'Order Form Group 4'!M72)</f>
        <v>0</v>
      </c>
      <c r="F119" s="143"/>
      <c r="G119" s="144">
        <f>IF('Order Form Group 4'!O72="",0,'Order Form Group 4'!O72)</f>
        <v>0</v>
      </c>
      <c r="H119" s="144">
        <f>G119*G$70</f>
        <v>0</v>
      </c>
      <c r="K119" s="142" t="str">
        <f t="shared" si="6"/>
        <v>25mm  KNAUF  ShaftLine</v>
      </c>
      <c r="M119" s="143">
        <v>0</v>
      </c>
      <c r="N119" s="143"/>
      <c r="O119" s="144">
        <v>0</v>
      </c>
      <c r="P119" s="145">
        <f>O119*O$70</f>
        <v>0</v>
      </c>
    </row>
    <row r="120" spans="2:21" x14ac:dyDescent="0.25">
      <c r="E120" s="143"/>
      <c r="F120" s="143"/>
      <c r="G120" s="144"/>
      <c r="O120" s="144"/>
    </row>
    <row r="121" spans="2:21" ht="15.75" thickBot="1" x14ac:dyDescent="0.3">
      <c r="E121" s="147">
        <f>SUM(E113:E119)</f>
        <v>0</v>
      </c>
      <c r="F121" s="147"/>
      <c r="G121" s="148">
        <f>SUM(G113:G119)</f>
        <v>0</v>
      </c>
      <c r="H121" s="149">
        <f>SUM(H113:H119)</f>
        <v>0</v>
      </c>
      <c r="M121" s="147">
        <f>SUM(M113:M119)</f>
        <v>0</v>
      </c>
      <c r="N121" s="147"/>
      <c r="O121" s="148">
        <f>SUM(O113:O119)</f>
        <v>0</v>
      </c>
      <c r="P121" s="150">
        <f>SUM(P113:P119)</f>
        <v>0</v>
      </c>
      <c r="Q121" s="151">
        <f>E121+M121</f>
        <v>0</v>
      </c>
      <c r="R121" s="151"/>
      <c r="S121" s="151">
        <f>G121+O121</f>
        <v>0</v>
      </c>
      <c r="T121" s="151">
        <f>H121+P121</f>
        <v>0</v>
      </c>
    </row>
    <row r="122" spans="2:21" ht="15.75" thickTop="1" x14ac:dyDescent="0.25">
      <c r="E122" s="143"/>
      <c r="F122" s="143"/>
      <c r="T122" s="84">
        <f>IF(T121&lt;T$63,T121,T121/1000)</f>
        <v>0</v>
      </c>
      <c r="U122" s="84" t="str">
        <f>IF(T121&lt;T$63,"Kilos","Tonne")</f>
        <v>Kilos</v>
      </c>
    </row>
    <row r="123" spans="2:21" x14ac:dyDescent="0.25">
      <c r="E123" s="143"/>
      <c r="F123" s="143"/>
      <c r="T123" s="84">
        <f>IF(U122="Kilos",ROUND(T122,1),T122)</f>
        <v>0</v>
      </c>
    </row>
    <row r="124" spans="2:21" ht="15.75" thickBot="1" x14ac:dyDescent="0.3">
      <c r="E124" s="143"/>
      <c r="F124" s="143"/>
    </row>
    <row r="125" spans="2:21" ht="15.75" thickBot="1" x14ac:dyDescent="0.3">
      <c r="E125" s="153">
        <f>E121+E109+E96+E82</f>
        <v>0</v>
      </c>
      <c r="F125" s="144"/>
      <c r="G125" s="144">
        <f>G121+G109+G96+G82</f>
        <v>0</v>
      </c>
      <c r="H125" s="144">
        <f>H121+H109+H96+H82</f>
        <v>0</v>
      </c>
      <c r="M125" s="144">
        <f>M121+M109+M96+M82</f>
        <v>0</v>
      </c>
      <c r="N125" s="144"/>
      <c r="O125" s="144">
        <f>O121+O109+O96+O82</f>
        <v>0</v>
      </c>
      <c r="P125" s="144">
        <f>P121+P109+P96+P82</f>
        <v>0</v>
      </c>
      <c r="Q125" s="144"/>
      <c r="R125" s="144"/>
      <c r="S125" s="154">
        <f>S121+S109+S96+S82</f>
        <v>0</v>
      </c>
      <c r="T125" s="155">
        <f>T121+T109+T96+T82</f>
        <v>0</v>
      </c>
    </row>
    <row r="126" spans="2:21" x14ac:dyDescent="0.25">
      <c r="E126" s="143"/>
      <c r="F126" s="143"/>
      <c r="T126" s="84">
        <f>IF(T125&lt;T$63,T125,T125/1000)</f>
        <v>0</v>
      </c>
      <c r="U126" s="84" t="str">
        <f>IF(T125&lt;T$63,"Kilos","Tonne")</f>
        <v>Kilos</v>
      </c>
    </row>
    <row r="127" spans="2:21" x14ac:dyDescent="0.25">
      <c r="T127" s="84">
        <f>IF(U126="Kilos",ROUND(T126,1),T126)</f>
        <v>0</v>
      </c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56" spans="3:9" x14ac:dyDescent="0.25">
      <c r="C156"/>
      <c r="D156"/>
      <c r="E156"/>
      <c r="F156"/>
      <c r="G156"/>
      <c r="H156"/>
      <c r="I156"/>
    </row>
  </sheetData>
  <sheetProtection sheet="1" objects="1" scenarios="1"/>
  <mergeCells count="28">
    <mergeCell ref="P21:R21"/>
    <mergeCell ref="P18:R18"/>
    <mergeCell ref="P19:R19"/>
    <mergeCell ref="T21:U21"/>
    <mergeCell ref="T18:U18"/>
    <mergeCell ref="T19:U19"/>
    <mergeCell ref="T20:U20"/>
    <mergeCell ref="S15:T15"/>
    <mergeCell ref="U15:V15"/>
    <mergeCell ref="T17:V17"/>
    <mergeCell ref="Q17:S17"/>
    <mergeCell ref="P20:R20"/>
    <mergeCell ref="U14:V14"/>
    <mergeCell ref="U13:V13"/>
    <mergeCell ref="P13:T13"/>
    <mergeCell ref="S14:T14"/>
    <mergeCell ref="U9:V9"/>
    <mergeCell ref="P9:T9"/>
    <mergeCell ref="S11:T11"/>
    <mergeCell ref="U11:V11"/>
    <mergeCell ref="U5:V5"/>
    <mergeCell ref="S7:T7"/>
    <mergeCell ref="U7:V7"/>
    <mergeCell ref="P4:T4"/>
    <mergeCell ref="U4:V4"/>
    <mergeCell ref="S5:T5"/>
    <mergeCell ref="S6:T6"/>
    <mergeCell ref="U6:V6"/>
  </mergeCells>
  <conditionalFormatting sqref="T19:T21">
    <cfRule type="expression" dxfId="3" priority="9">
      <formula>$G$4&lt;&gt;1</formula>
    </cfRule>
  </conditionalFormatting>
  <conditionalFormatting sqref="U6:U7">
    <cfRule type="expression" dxfId="2" priority="8">
      <formula>U6=0</formula>
    </cfRule>
  </conditionalFormatting>
  <conditionalFormatting sqref="U11">
    <cfRule type="expression" dxfId="1" priority="3">
      <formula>U11=0</formula>
    </cfRule>
  </conditionalFormatting>
  <conditionalFormatting sqref="U15:V15">
    <cfRule type="expression" dxfId="0" priority="1">
      <formula>U15=0</formula>
    </cfRule>
  </conditionalFormatting>
  <dataValidations count="6">
    <dataValidation type="decimal" allowBlank="1" showInputMessage="1" showErrorMessage="1" sqref="S15 S19:S21" xr:uid="{A74D5779-0A15-47BF-9A50-04329E22E67E}">
      <formula1>0</formula1>
      <formula2>20000</formula2>
    </dataValidation>
    <dataValidation type="whole" allowBlank="1" showInputMessage="1" showErrorMessage="1" sqref="S6:S7 S15 S11" xr:uid="{591C41AB-C81E-466F-A4F2-35FFD01202A2}">
      <formula1>0</formula1>
      <formula2>20000</formula2>
    </dataValidation>
    <dataValidation type="whole" allowBlank="1" showInputMessage="1" showErrorMessage="1" sqref="V19:V21" xr:uid="{531E9EB5-2FF2-4D54-9B37-BA22AFC7D5E8}">
      <formula1>0</formula1>
      <formula2>100</formula2>
    </dataValidation>
    <dataValidation type="list" allowBlank="1" showInputMessage="1" showErrorMessage="1" sqref="T21:U21" xr:uid="{B6404AC9-A744-4588-ACEF-E9FA93B9C2C9}">
      <formula1>$C$48:$C$61</formula1>
    </dataValidation>
    <dataValidation type="list" allowBlank="1" showInputMessage="1" showErrorMessage="1" sqref="T19:U19" xr:uid="{9D5E25DB-CCB8-4B0F-AAA4-5E2FB06D246B}">
      <formula1>$C$48:$C$61</formula1>
    </dataValidation>
    <dataValidation type="list" allowBlank="1" showInputMessage="1" showErrorMessage="1" sqref="T20:U20" xr:uid="{A09B6F01-F26F-4490-8A1F-AA25EB313209}">
      <formula1>$C$48:$C$61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e1737-b160-4ff4-966a-24b03a0bb625">
      <Terms xmlns="http://schemas.microsoft.com/office/infopath/2007/PartnerControls"/>
    </lcf76f155ced4ddcb4097134ff3c332f>
    <TaxCatchAll xmlns="4abcdf9d-8ae2-4ea5-b5aa-e38e9c4004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033040C36704FB43BAE4844976600" ma:contentTypeVersion="16" ma:contentTypeDescription="Create a new document." ma:contentTypeScope="" ma:versionID="fe6025167e67d2e8a33a73380130e868">
  <xsd:schema xmlns:xsd="http://www.w3.org/2001/XMLSchema" xmlns:xs="http://www.w3.org/2001/XMLSchema" xmlns:p="http://schemas.microsoft.com/office/2006/metadata/properties" xmlns:ns2="f96e1737-b160-4ff4-966a-24b03a0bb625" xmlns:ns3="4abcdf9d-8ae2-4ea5-b5aa-e38e9c40041a" targetNamespace="http://schemas.microsoft.com/office/2006/metadata/properties" ma:root="true" ma:fieldsID="4871a40eb64c87b7f9bbd6ec7d0ea865" ns2:_="" ns3:_="">
    <xsd:import namespace="f96e1737-b160-4ff4-966a-24b03a0bb625"/>
    <xsd:import namespace="4abcdf9d-8ae2-4ea5-b5aa-e38e9c400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e1737-b160-4ff4-966a-24b03a0bb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f72c56-90e9-4902-86eb-5b580783d8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cdf9d-8ae2-4ea5-b5aa-e38e9c40041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98f13e-a716-4464-9cbc-7d8a8c25d674}" ma:internalName="TaxCatchAll" ma:showField="CatchAllData" ma:web="4abcdf9d-8ae2-4ea5-b5aa-e38e9c400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F1514-D14E-402B-8525-E4E3E5D40C8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f96e1737-b160-4ff4-966a-24b03a0bb625"/>
  </ds:schemaRefs>
</ds:datastoreItem>
</file>

<file path=customXml/itemProps2.xml><?xml version="1.0" encoding="utf-8"?>
<ds:datastoreItem xmlns:ds="http://schemas.openxmlformats.org/officeDocument/2006/customXml" ds:itemID="{C19718ED-CA02-4D0F-850E-9F42613DFF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626E4-7B96-49F1-8D99-28DACEE7A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Order Form Group 1</vt:lpstr>
      <vt:lpstr>Order Form Group 2</vt:lpstr>
      <vt:lpstr>Order Form Group 3</vt:lpstr>
      <vt:lpstr>Order Form Group 4</vt:lpstr>
      <vt:lpstr> Plasterboard Groups Summary</vt:lpstr>
      <vt:lpstr>Sheet1</vt:lpstr>
      <vt:lpstr>' Plasterboard Groups Summary'!Print_Area</vt:lpstr>
      <vt:lpstr>'Order Form Group 1'!Print_Area</vt:lpstr>
      <vt:lpstr>'Order Form Group 2'!Print_Area</vt:lpstr>
      <vt:lpstr>'Order Form Group 3'!Print_Area</vt:lpstr>
      <vt:lpstr>'Order Form Group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Van Hest</dc:creator>
  <cp:lastModifiedBy>Kevin Van Hest</cp:lastModifiedBy>
  <cp:lastPrinted>2026-06-15T00:04:09Z</cp:lastPrinted>
  <dcterms:created xsi:type="dcterms:W3CDTF">2021-11-30T21:00:01Z</dcterms:created>
  <dcterms:modified xsi:type="dcterms:W3CDTF">2026-06-16T04:00:11Z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0x010100D10033040C36704FB43BAE4844976600</vt:lpwstr>
  </property>
</Properties>
</file>